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mojno\Desktop\HRGA - za objavu\"/>
    </mc:Choice>
  </mc:AlternateContent>
  <xr:revisionPtr revIDLastSave="0" documentId="13_ncr:1_{72201020-F4EF-4B72-ACAA-D94BB6554BCF}" xr6:coauthVersionLast="47" xr6:coauthVersionMax="47" xr10:uidLastSave="{00000000-0000-0000-0000-000000000000}"/>
  <bookViews>
    <workbookView xWindow="-120" yWindow="-120" windowWidth="24240" windowHeight="13140" tabRatio="604" activeTab="1" xr2:uid="{00000000-000D-0000-FFFF-FFFF00000000}"/>
  </bookViews>
  <sheets>
    <sheet name="Prihodi i rashodi po ekonomskoj" sheetId="20" r:id="rId1"/>
    <sheet name="Prihodi i rashodi EK,FUN I IF" sheetId="18" r:id="rId2"/>
  </sheets>
  <calcPr calcId="191029"/>
</workbook>
</file>

<file path=xl/calcChain.xml><?xml version="1.0" encoding="utf-8"?>
<calcChain xmlns="http://schemas.openxmlformats.org/spreadsheetml/2006/main">
  <c r="F148" i="20" l="1"/>
  <c r="C169" i="20"/>
  <c r="F168" i="20"/>
  <c r="G374" i="18" l="1"/>
  <c r="G364" i="18"/>
  <c r="G360" i="18"/>
  <c r="G359" i="18"/>
  <c r="G358" i="18"/>
  <c r="G300" i="18"/>
  <c r="G297" i="18"/>
  <c r="G261" i="18"/>
  <c r="G258" i="18"/>
  <c r="G256" i="18"/>
  <c r="G253" i="18"/>
  <c r="G252" i="18"/>
  <c r="G250" i="18"/>
  <c r="G249" i="18"/>
  <c r="H234" i="18"/>
  <c r="H231" i="18"/>
  <c r="H230" i="18"/>
  <c r="G234" i="18"/>
  <c r="G231" i="18"/>
  <c r="G230" i="18"/>
  <c r="H186" i="18"/>
  <c r="G186" i="18"/>
  <c r="H182" i="18"/>
  <c r="G182" i="18"/>
  <c r="H157" i="18"/>
  <c r="G157" i="18"/>
  <c r="H151" i="18"/>
  <c r="G151" i="18"/>
  <c r="H105" i="18"/>
  <c r="G105" i="18"/>
  <c r="H97" i="18"/>
  <c r="G97" i="18"/>
  <c r="G69" i="18"/>
  <c r="G68" i="18"/>
  <c r="G45" i="18"/>
  <c r="G44" i="18"/>
  <c r="G34" i="18"/>
  <c r="H12" i="18"/>
  <c r="G12" i="18"/>
  <c r="H107" i="20"/>
  <c r="H104" i="20"/>
  <c r="H102" i="20"/>
  <c r="G110" i="20"/>
  <c r="G104" i="20"/>
  <c r="G103" i="20"/>
  <c r="G102" i="20"/>
  <c r="G101" i="20"/>
  <c r="G96" i="20"/>
  <c r="G90" i="20"/>
  <c r="G52" i="20"/>
  <c r="G11" i="20"/>
  <c r="G12" i="20"/>
  <c r="G14" i="20"/>
  <c r="G16" i="20"/>
  <c r="G18" i="20"/>
  <c r="G19" i="20"/>
  <c r="G20" i="20"/>
  <c r="G21" i="20"/>
  <c r="G23" i="20"/>
  <c r="G24" i="20"/>
  <c r="G26" i="20"/>
  <c r="G28" i="20"/>
  <c r="G29" i="20"/>
  <c r="G30" i="20"/>
  <c r="G31" i="20"/>
  <c r="H11" i="20"/>
  <c r="H12" i="20"/>
  <c r="H14" i="20"/>
  <c r="H16" i="20"/>
  <c r="H18" i="20"/>
  <c r="H19" i="20"/>
  <c r="H20" i="20"/>
  <c r="H21" i="20"/>
  <c r="H23" i="20"/>
  <c r="H24" i="20"/>
  <c r="H26" i="20"/>
  <c r="H28" i="20"/>
  <c r="H29" i="20"/>
  <c r="H30" i="20"/>
  <c r="H31" i="20"/>
  <c r="H391" i="18" l="1"/>
  <c r="G391" i="18"/>
  <c r="D373" i="18"/>
  <c r="D372" i="18" s="1"/>
  <c r="D375" i="18" s="1"/>
  <c r="E373" i="18"/>
  <c r="E372" i="18" s="1"/>
  <c r="E375" i="18" s="1"/>
  <c r="F373" i="18"/>
  <c r="D363" i="18"/>
  <c r="D362" i="18" s="1"/>
  <c r="E363" i="18"/>
  <c r="E362" i="18" s="1"/>
  <c r="F363" i="18"/>
  <c r="D357" i="18"/>
  <c r="E357" i="18"/>
  <c r="F357" i="18"/>
  <c r="F356" i="18" s="1"/>
  <c r="D356" i="18"/>
  <c r="E356" i="18"/>
  <c r="D347" i="18"/>
  <c r="E347" i="18"/>
  <c r="F347" i="18"/>
  <c r="D343" i="18"/>
  <c r="E343" i="18"/>
  <c r="F343" i="18"/>
  <c r="H344" i="18"/>
  <c r="H345" i="18"/>
  <c r="H346" i="18"/>
  <c r="H348" i="18"/>
  <c r="G344" i="18"/>
  <c r="G345" i="18"/>
  <c r="G346" i="18"/>
  <c r="G348" i="18"/>
  <c r="G321" i="18"/>
  <c r="G323" i="18"/>
  <c r="D322" i="18"/>
  <c r="E322" i="18"/>
  <c r="E319" i="18" s="1"/>
  <c r="E324" i="18" s="1"/>
  <c r="F322" i="18"/>
  <c r="D320" i="18"/>
  <c r="E320" i="18"/>
  <c r="F320" i="18"/>
  <c r="D308" i="18"/>
  <c r="D307" i="18" s="1"/>
  <c r="E308" i="18"/>
  <c r="E307" i="18" s="1"/>
  <c r="F308" i="18"/>
  <c r="F307" i="18" s="1"/>
  <c r="C308" i="18"/>
  <c r="E301" i="18"/>
  <c r="F301" i="18"/>
  <c r="D299" i="18"/>
  <c r="E299" i="18"/>
  <c r="F299" i="18"/>
  <c r="D298" i="18"/>
  <c r="E298" i="18"/>
  <c r="F298" i="18"/>
  <c r="D296" i="18"/>
  <c r="D301" i="18" s="1"/>
  <c r="E296" i="18"/>
  <c r="F296" i="18"/>
  <c r="H271" i="18"/>
  <c r="H272" i="18"/>
  <c r="H274" i="18"/>
  <c r="H275" i="18"/>
  <c r="H276" i="18"/>
  <c r="H279" i="18"/>
  <c r="H280" i="18"/>
  <c r="H282" i="18"/>
  <c r="H283" i="18"/>
  <c r="H286" i="18"/>
  <c r="H289" i="18"/>
  <c r="G271" i="18"/>
  <c r="G272" i="18"/>
  <c r="G274" i="18"/>
  <c r="G276" i="18"/>
  <c r="G279" i="18"/>
  <c r="G280" i="18"/>
  <c r="G282" i="18"/>
  <c r="G283" i="18"/>
  <c r="G286" i="18"/>
  <c r="G289" i="18"/>
  <c r="D288" i="18"/>
  <c r="D287" i="18" s="1"/>
  <c r="E288" i="18"/>
  <c r="E287" i="18" s="1"/>
  <c r="H287" i="18" s="1"/>
  <c r="F288" i="18"/>
  <c r="F287" i="18" s="1"/>
  <c r="D285" i="18"/>
  <c r="D284" i="18" s="1"/>
  <c r="E285" i="18"/>
  <c r="F285" i="18"/>
  <c r="F284" i="18" s="1"/>
  <c r="H284" i="18" s="1"/>
  <c r="E284" i="18"/>
  <c r="D281" i="18"/>
  <c r="E281" i="18"/>
  <c r="F281" i="18"/>
  <c r="D278" i="18"/>
  <c r="E278" i="18"/>
  <c r="F278" i="18"/>
  <c r="H278" i="18" s="1"/>
  <c r="D275" i="18"/>
  <c r="D269" i="18" s="1"/>
  <c r="E275" i="18"/>
  <c r="F275" i="18"/>
  <c r="D273" i="18"/>
  <c r="E273" i="18"/>
  <c r="F273" i="18"/>
  <c r="D270" i="18"/>
  <c r="E270" i="18"/>
  <c r="F270" i="18"/>
  <c r="H270" i="18" s="1"/>
  <c r="D260" i="18"/>
  <c r="D259" i="18" s="1"/>
  <c r="E260" i="18"/>
  <c r="E259" i="18" s="1"/>
  <c r="F260" i="18"/>
  <c r="D257" i="18"/>
  <c r="E257" i="18"/>
  <c r="F257" i="18"/>
  <c r="D255" i="18"/>
  <c r="E255" i="18"/>
  <c r="F255" i="18"/>
  <c r="D251" i="18"/>
  <c r="D247" i="18" s="1"/>
  <c r="E251" i="18"/>
  <c r="F251" i="18"/>
  <c r="D248" i="18"/>
  <c r="E248" i="18"/>
  <c r="F248" i="18"/>
  <c r="G248" i="18" s="1"/>
  <c r="C248" i="18"/>
  <c r="D233" i="18"/>
  <c r="E233" i="18"/>
  <c r="E227" i="18" s="1"/>
  <c r="E235" i="18" s="1"/>
  <c r="F233" i="18"/>
  <c r="D228" i="18"/>
  <c r="E228" i="18"/>
  <c r="F228" i="18"/>
  <c r="D227" i="18"/>
  <c r="D235" i="18" s="1"/>
  <c r="D216" i="18"/>
  <c r="E216" i="18"/>
  <c r="F216" i="18"/>
  <c r="D214" i="18"/>
  <c r="D213" i="18" s="1"/>
  <c r="E214" i="18"/>
  <c r="F214" i="18"/>
  <c r="D211" i="18"/>
  <c r="E211" i="18"/>
  <c r="F211" i="18"/>
  <c r="D208" i="18"/>
  <c r="E208" i="18"/>
  <c r="E207" i="18" s="1"/>
  <c r="F208" i="18"/>
  <c r="H208" i="18" s="1"/>
  <c r="H215" i="18"/>
  <c r="H210" i="18"/>
  <c r="D198" i="18"/>
  <c r="E198" i="18"/>
  <c r="F198" i="18"/>
  <c r="H198" i="18" s="1"/>
  <c r="C198" i="18"/>
  <c r="G198" i="18" s="1"/>
  <c r="D200" i="18"/>
  <c r="D389" i="18" s="1"/>
  <c r="H199" i="18"/>
  <c r="G199" i="18"/>
  <c r="G190" i="18"/>
  <c r="D197" i="18"/>
  <c r="E197" i="18"/>
  <c r="E200" i="18" s="1"/>
  <c r="E389" i="18" s="1"/>
  <c r="F197" i="18"/>
  <c r="F200" i="18" s="1"/>
  <c r="F389" i="18" s="1"/>
  <c r="D189" i="18"/>
  <c r="D188" i="18" s="1"/>
  <c r="E189" i="18"/>
  <c r="E188" i="18" s="1"/>
  <c r="F189" i="18"/>
  <c r="F188" i="18" s="1"/>
  <c r="D185" i="18"/>
  <c r="D184" i="18" s="1"/>
  <c r="E185" i="18"/>
  <c r="E184" i="18" s="1"/>
  <c r="F185" i="18"/>
  <c r="F184" i="18" s="1"/>
  <c r="C185" i="18"/>
  <c r="D177" i="18"/>
  <c r="E177" i="18"/>
  <c r="F177" i="18"/>
  <c r="D166" i="18"/>
  <c r="E166" i="18"/>
  <c r="F166" i="18"/>
  <c r="D158" i="18"/>
  <c r="E158" i="18"/>
  <c r="F158" i="18"/>
  <c r="C158" i="18"/>
  <c r="D153" i="18"/>
  <c r="E153" i="18"/>
  <c r="F153" i="18"/>
  <c r="C153" i="18"/>
  <c r="D149" i="18"/>
  <c r="E149" i="18"/>
  <c r="F149" i="18"/>
  <c r="C149" i="18"/>
  <c r="D147" i="18"/>
  <c r="D142" i="18" s="1"/>
  <c r="E147" i="18"/>
  <c r="F147" i="18"/>
  <c r="D143" i="18"/>
  <c r="E143" i="18"/>
  <c r="F143" i="18"/>
  <c r="D133" i="18"/>
  <c r="D132" i="18" s="1"/>
  <c r="D135" i="18" s="1"/>
  <c r="E133" i="18"/>
  <c r="E132" i="18" s="1"/>
  <c r="E135" i="18" s="1"/>
  <c r="F133" i="18"/>
  <c r="F132" i="18" s="1"/>
  <c r="F135" i="18" s="1"/>
  <c r="D106" i="18"/>
  <c r="D387" i="18" s="1"/>
  <c r="D104" i="18"/>
  <c r="E104" i="18"/>
  <c r="E106" i="18" s="1"/>
  <c r="E387" i="18" s="1"/>
  <c r="F104" i="18"/>
  <c r="F106" i="18" s="1"/>
  <c r="E98" i="18"/>
  <c r="D96" i="18"/>
  <c r="D98" i="18" s="1"/>
  <c r="E96" i="18"/>
  <c r="F96" i="18"/>
  <c r="E365" i="18" l="1"/>
  <c r="E393" i="18"/>
  <c r="H389" i="18"/>
  <c r="D365" i="18"/>
  <c r="H106" i="18"/>
  <c r="F387" i="18"/>
  <c r="D191" i="18"/>
  <c r="D388" i="18" s="1"/>
  <c r="E254" i="18"/>
  <c r="H281" i="18"/>
  <c r="H273" i="18"/>
  <c r="E342" i="18"/>
  <c r="E349" i="18" s="1"/>
  <c r="D254" i="18"/>
  <c r="D262" i="18" s="1"/>
  <c r="H288" i="18"/>
  <c r="D342" i="18"/>
  <c r="D349" i="18" s="1"/>
  <c r="D319" i="18"/>
  <c r="D324" i="18" s="1"/>
  <c r="D393" i="18" s="1"/>
  <c r="D207" i="18"/>
  <c r="D218" i="18" s="1"/>
  <c r="D390" i="18" s="1"/>
  <c r="H285" i="18"/>
  <c r="F362" i="18"/>
  <c r="F365" i="18" s="1"/>
  <c r="H104" i="18"/>
  <c r="H233" i="18"/>
  <c r="F259" i="18"/>
  <c r="F372" i="18"/>
  <c r="H96" i="18"/>
  <c r="F98" i="18"/>
  <c r="H347" i="18"/>
  <c r="F342" i="18"/>
  <c r="H343" i="18"/>
  <c r="F319" i="18"/>
  <c r="F324" i="18" s="1"/>
  <c r="E269" i="18"/>
  <c r="F269" i="18"/>
  <c r="F254" i="18"/>
  <c r="F247" i="18"/>
  <c r="E247" i="18"/>
  <c r="E262" i="18" s="1"/>
  <c r="F227" i="18"/>
  <c r="F235" i="18" s="1"/>
  <c r="F213" i="18"/>
  <c r="E213" i="18"/>
  <c r="E218" i="18" s="1"/>
  <c r="E390" i="18" s="1"/>
  <c r="H214" i="18"/>
  <c r="F207" i="18"/>
  <c r="H200" i="18"/>
  <c r="H197" i="18"/>
  <c r="D152" i="18"/>
  <c r="F152" i="18"/>
  <c r="F191" i="18" s="1"/>
  <c r="E152" i="18"/>
  <c r="F142" i="18"/>
  <c r="E142" i="18"/>
  <c r="E191" i="18" s="1"/>
  <c r="D67" i="18"/>
  <c r="D66" i="18" s="1"/>
  <c r="D70" i="18" s="1"/>
  <c r="E67" i="18"/>
  <c r="E66" i="18" s="1"/>
  <c r="E70" i="18" s="1"/>
  <c r="F67" i="18"/>
  <c r="D64" i="18"/>
  <c r="E64" i="18"/>
  <c r="F64" i="18"/>
  <c r="F63" i="18" s="1"/>
  <c r="D63" i="18"/>
  <c r="E63" i="18"/>
  <c r="E57" i="18"/>
  <c r="D55" i="18"/>
  <c r="D54" i="18" s="1"/>
  <c r="D57" i="18" s="1"/>
  <c r="E55" i="18"/>
  <c r="F55" i="18"/>
  <c r="F54" i="18" s="1"/>
  <c r="F57" i="18" s="1"/>
  <c r="E54" i="18"/>
  <c r="D46" i="18"/>
  <c r="E46" i="18"/>
  <c r="F46" i="18"/>
  <c r="D43" i="18"/>
  <c r="E43" i="18"/>
  <c r="F43" i="18"/>
  <c r="D35" i="18"/>
  <c r="D33" i="18"/>
  <c r="E33" i="18"/>
  <c r="F33" i="18"/>
  <c r="D31" i="18"/>
  <c r="E31" i="18"/>
  <c r="F31" i="18"/>
  <c r="D29" i="18"/>
  <c r="E29" i="18"/>
  <c r="E35" i="18" s="1"/>
  <c r="F29" i="18"/>
  <c r="F35" i="18" s="1"/>
  <c r="D20" i="18"/>
  <c r="E20" i="18"/>
  <c r="F20" i="18"/>
  <c r="D10" i="18"/>
  <c r="E10" i="18"/>
  <c r="F10" i="18"/>
  <c r="F388" i="18" l="1"/>
  <c r="E388" i="18"/>
  <c r="E237" i="18"/>
  <c r="F66" i="18"/>
  <c r="H387" i="18"/>
  <c r="F70" i="18"/>
  <c r="D237" i="18"/>
  <c r="F375" i="18"/>
  <c r="F218" i="18"/>
  <c r="F390" i="18" s="1"/>
  <c r="D42" i="18"/>
  <c r="D48" i="18" s="1"/>
  <c r="F262" i="18"/>
  <c r="H342" i="18"/>
  <c r="F349" i="18"/>
  <c r="H98" i="18"/>
  <c r="F42" i="18"/>
  <c r="F48" i="18" s="1"/>
  <c r="E42" i="18"/>
  <c r="E48" i="18" s="1"/>
  <c r="E169" i="20"/>
  <c r="C64" i="18"/>
  <c r="C63" i="18" s="1"/>
  <c r="C33" i="18"/>
  <c r="G33" i="18" s="1"/>
  <c r="C31" i="18"/>
  <c r="C10" i="18"/>
  <c r="C13" i="18" s="1"/>
  <c r="H58" i="20"/>
  <c r="G58" i="20"/>
  <c r="D54" i="20"/>
  <c r="E54" i="20"/>
  <c r="F54" i="20"/>
  <c r="C54" i="20"/>
  <c r="D109" i="20"/>
  <c r="D108" i="20" s="1"/>
  <c r="E109" i="20"/>
  <c r="F109" i="20"/>
  <c r="E108" i="20"/>
  <c r="D106" i="20"/>
  <c r="E106" i="20"/>
  <c r="F106" i="20"/>
  <c r="D99" i="20"/>
  <c r="D98" i="20" s="1"/>
  <c r="E99" i="20"/>
  <c r="F99" i="20"/>
  <c r="E98" i="20"/>
  <c r="D95" i="20"/>
  <c r="D94" i="20" s="1"/>
  <c r="E95" i="20"/>
  <c r="F95" i="20"/>
  <c r="E94" i="20"/>
  <c r="D92" i="20"/>
  <c r="D91" i="20" s="1"/>
  <c r="E92" i="20"/>
  <c r="E91" i="20" s="1"/>
  <c r="F92" i="20"/>
  <c r="F91" i="20" s="1"/>
  <c r="D88" i="20"/>
  <c r="D87" i="20" s="1"/>
  <c r="E88" i="20"/>
  <c r="E87" i="20" s="1"/>
  <c r="F88" i="20"/>
  <c r="F87" i="20" s="1"/>
  <c r="D80" i="20"/>
  <c r="E80" i="20"/>
  <c r="F80" i="20"/>
  <c r="D78" i="20"/>
  <c r="E78" i="20"/>
  <c r="F78" i="20"/>
  <c r="C68" i="20"/>
  <c r="D68" i="20"/>
  <c r="E68" i="20"/>
  <c r="F68" i="20"/>
  <c r="D59" i="20"/>
  <c r="E59" i="20"/>
  <c r="F59" i="20"/>
  <c r="D50" i="20"/>
  <c r="E50" i="20"/>
  <c r="F50" i="20"/>
  <c r="D48" i="20"/>
  <c r="E48" i="20"/>
  <c r="F48" i="20"/>
  <c r="D44" i="20"/>
  <c r="E44" i="20"/>
  <c r="F44" i="20"/>
  <c r="D25" i="20"/>
  <c r="E25" i="20"/>
  <c r="F25" i="20"/>
  <c r="C25" i="20"/>
  <c r="D17" i="20"/>
  <c r="E17" i="20"/>
  <c r="F17" i="20"/>
  <c r="D15" i="20"/>
  <c r="E15" i="20"/>
  <c r="F15" i="20"/>
  <c r="D13" i="20"/>
  <c r="E13" i="20"/>
  <c r="F13" i="20"/>
  <c r="D10" i="20"/>
  <c r="E10" i="20"/>
  <c r="F10" i="20"/>
  <c r="D22" i="20"/>
  <c r="E22" i="20"/>
  <c r="F22" i="20"/>
  <c r="C22" i="20"/>
  <c r="H22" i="20" l="1"/>
  <c r="G22" i="20"/>
  <c r="G25" i="20"/>
  <c r="H25" i="20"/>
  <c r="F108" i="20"/>
  <c r="H15" i="20"/>
  <c r="F94" i="20"/>
  <c r="H17" i="20"/>
  <c r="H106" i="20"/>
  <c r="H390" i="18"/>
  <c r="F237" i="18"/>
  <c r="F393" i="18"/>
  <c r="H388" i="18"/>
  <c r="H13" i="20"/>
  <c r="D97" i="20"/>
  <c r="E97" i="20"/>
  <c r="F98" i="20"/>
  <c r="F97" i="20" s="1"/>
  <c r="D43" i="20"/>
  <c r="F43" i="20"/>
  <c r="E43" i="20"/>
  <c r="H393" i="18" l="1"/>
  <c r="G160" i="18"/>
  <c r="H160" i="18" l="1"/>
  <c r="G77" i="20" l="1"/>
  <c r="H77" i="20"/>
  <c r="G76" i="20"/>
  <c r="H76" i="20"/>
  <c r="F83" i="18" l="1"/>
  <c r="E83" i="18"/>
  <c r="D83" i="18"/>
  <c r="C27" i="20" l="1"/>
  <c r="D27" i="20"/>
  <c r="C59" i="20" l="1"/>
  <c r="C104" i="18" l="1"/>
  <c r="C106" i="18" l="1"/>
  <c r="G104" i="18"/>
  <c r="F171" i="20"/>
  <c r="E171" i="20"/>
  <c r="D171" i="20"/>
  <c r="C171" i="20"/>
  <c r="F170" i="20"/>
  <c r="E170" i="20"/>
  <c r="D170" i="20"/>
  <c r="C170" i="20"/>
  <c r="F169" i="20"/>
  <c r="D169" i="20"/>
  <c r="E168" i="20"/>
  <c r="D168" i="20"/>
  <c r="C168" i="20"/>
  <c r="H167" i="20"/>
  <c r="G167" i="20"/>
  <c r="H166" i="20"/>
  <c r="G166" i="20"/>
  <c r="F163" i="20"/>
  <c r="E163" i="20"/>
  <c r="D163" i="20"/>
  <c r="C163" i="20"/>
  <c r="H162" i="20"/>
  <c r="G162" i="20"/>
  <c r="H161" i="20"/>
  <c r="G161" i="20"/>
  <c r="F158" i="20"/>
  <c r="E158" i="20"/>
  <c r="D158" i="20"/>
  <c r="C158" i="20"/>
  <c r="H157" i="20"/>
  <c r="G157" i="20"/>
  <c r="H156" i="20"/>
  <c r="G156" i="20"/>
  <c r="F153" i="20"/>
  <c r="E153" i="20"/>
  <c r="D153" i="20"/>
  <c r="C153" i="20"/>
  <c r="H152" i="20"/>
  <c r="G152" i="20"/>
  <c r="H151" i="20"/>
  <c r="G151" i="20"/>
  <c r="E148" i="20"/>
  <c r="D148" i="20"/>
  <c r="C148" i="20"/>
  <c r="H147" i="20"/>
  <c r="G147" i="20"/>
  <c r="H146" i="20"/>
  <c r="G146" i="20"/>
  <c r="F143" i="20"/>
  <c r="E143" i="20"/>
  <c r="D143" i="20"/>
  <c r="C143" i="20"/>
  <c r="H142" i="20"/>
  <c r="G142" i="20"/>
  <c r="H141" i="20"/>
  <c r="G141" i="20"/>
  <c r="C278" i="18"/>
  <c r="C233" i="18"/>
  <c r="G233" i="18" s="1"/>
  <c r="H217" i="18"/>
  <c r="G215" i="18"/>
  <c r="G217" i="18"/>
  <c r="C216" i="18"/>
  <c r="C214" i="18"/>
  <c r="G278" i="18" l="1"/>
  <c r="C213" i="18"/>
  <c r="C387" i="18"/>
  <c r="G387" i="18" s="1"/>
  <c r="G106" i="18"/>
  <c r="F172" i="20"/>
  <c r="D172" i="20"/>
  <c r="C172" i="20"/>
  <c r="E172" i="20"/>
  <c r="G170" i="20"/>
  <c r="H170" i="20"/>
  <c r="G171" i="20"/>
  <c r="H171" i="20"/>
  <c r="G216" i="18"/>
  <c r="G214" i="18"/>
  <c r="H216" i="18"/>
  <c r="C208" i="18"/>
  <c r="G210" i="18"/>
  <c r="H374" i="18"/>
  <c r="H358" i="18"/>
  <c r="H359" i="18"/>
  <c r="H360" i="18"/>
  <c r="H361" i="18"/>
  <c r="H364" i="18"/>
  <c r="G361" i="18"/>
  <c r="H321" i="18"/>
  <c r="H323" i="18"/>
  <c r="G208" i="18" l="1"/>
  <c r="G213" i="18"/>
  <c r="H309" i="18"/>
  <c r="H310" i="18"/>
  <c r="H311" i="18"/>
  <c r="H312" i="18"/>
  <c r="G309" i="18"/>
  <c r="G310" i="18"/>
  <c r="G311" i="18"/>
  <c r="G312" i="18"/>
  <c r="H252" i="18"/>
  <c r="H253" i="18"/>
  <c r="H256" i="18"/>
  <c r="H258" i="18"/>
  <c r="H261" i="18"/>
  <c r="H212" i="18"/>
  <c r="G212" i="18"/>
  <c r="H229" i="18"/>
  <c r="H232" i="18"/>
  <c r="G229" i="18"/>
  <c r="G232" i="18"/>
  <c r="G154" i="18" l="1"/>
  <c r="G155" i="18"/>
  <c r="G156" i="18"/>
  <c r="G159" i="18"/>
  <c r="G161" i="18"/>
  <c r="G162" i="18"/>
  <c r="G163" i="18"/>
  <c r="G164" i="18"/>
  <c r="G165" i="18"/>
  <c r="G167" i="18"/>
  <c r="G168" i="18"/>
  <c r="G169" i="18"/>
  <c r="G170" i="18"/>
  <c r="G171" i="18"/>
  <c r="G172" i="18"/>
  <c r="G173" i="18"/>
  <c r="G174" i="18"/>
  <c r="G175" i="18"/>
  <c r="G176" i="18"/>
  <c r="G178" i="18"/>
  <c r="G179" i="18"/>
  <c r="G180" i="18"/>
  <c r="G181" i="18"/>
  <c r="G183" i="18"/>
  <c r="G187" i="18"/>
  <c r="H154" i="18"/>
  <c r="H155" i="18"/>
  <c r="H156" i="18"/>
  <c r="H159" i="18"/>
  <c r="H161" i="18"/>
  <c r="H162" i="18"/>
  <c r="H163" i="18"/>
  <c r="H164" i="18"/>
  <c r="H165" i="18"/>
  <c r="H167" i="18"/>
  <c r="H168" i="18"/>
  <c r="H169" i="18"/>
  <c r="H170" i="18"/>
  <c r="H171" i="18"/>
  <c r="H172" i="18"/>
  <c r="H173" i="18"/>
  <c r="H174" i="18"/>
  <c r="H175" i="18"/>
  <c r="H176" i="18"/>
  <c r="H178" i="18"/>
  <c r="H179" i="18"/>
  <c r="H180" i="18"/>
  <c r="H181" i="18"/>
  <c r="H183" i="18"/>
  <c r="H187" i="18"/>
  <c r="H190" i="18"/>
  <c r="H148" i="18"/>
  <c r="H150" i="18"/>
  <c r="G148" i="18"/>
  <c r="G150" i="18"/>
  <c r="H145" i="18" l="1"/>
  <c r="H146" i="18"/>
  <c r="G145" i="18"/>
  <c r="G146" i="18"/>
  <c r="C373" i="18"/>
  <c r="C363" i="18"/>
  <c r="C357" i="18"/>
  <c r="C356" i="18" s="1"/>
  <c r="C347" i="18"/>
  <c r="G347" i="18" l="1"/>
  <c r="C362" i="18"/>
  <c r="G362" i="18" s="1"/>
  <c r="G363" i="18"/>
  <c r="C372" i="18"/>
  <c r="G372" i="18" s="1"/>
  <c r="G373" i="18"/>
  <c r="C365" i="18"/>
  <c r="H373" i="18"/>
  <c r="H363" i="18"/>
  <c r="G357" i="18"/>
  <c r="H357" i="18"/>
  <c r="C322" i="18"/>
  <c r="G322" i="18" s="1"/>
  <c r="C320" i="18"/>
  <c r="D313" i="18"/>
  <c r="D392" i="18" s="1"/>
  <c r="E313" i="18"/>
  <c r="E392" i="18" s="1"/>
  <c r="C307" i="18"/>
  <c r="C313" i="18" s="1"/>
  <c r="C299" i="18"/>
  <c r="G299" i="18" s="1"/>
  <c r="C260" i="18"/>
  <c r="C257" i="18"/>
  <c r="G257" i="18" s="1"/>
  <c r="C255" i="18"/>
  <c r="C251" i="18"/>
  <c r="C343" i="18"/>
  <c r="G343" i="18" s="1"/>
  <c r="H300" i="18"/>
  <c r="C298" i="18"/>
  <c r="G298" i="18" s="1"/>
  <c r="H297" i="18"/>
  <c r="C296" i="18"/>
  <c r="C288" i="18"/>
  <c r="C285" i="18"/>
  <c r="C281" i="18"/>
  <c r="C275" i="18"/>
  <c r="G275" i="18" s="1"/>
  <c r="C273" i="18"/>
  <c r="G273" i="18" s="1"/>
  <c r="C270" i="18"/>
  <c r="H249" i="18"/>
  <c r="C228" i="18"/>
  <c r="C227" i="18" s="1"/>
  <c r="C235" i="18" s="1"/>
  <c r="C211" i="18"/>
  <c r="C207" i="18" s="1"/>
  <c r="C218" i="18" s="1"/>
  <c r="C189" i="18"/>
  <c r="C184" i="18"/>
  <c r="C177" i="18"/>
  <c r="C166" i="18"/>
  <c r="C152" i="18" s="1"/>
  <c r="C147" i="18"/>
  <c r="C143" i="18"/>
  <c r="H144" i="18"/>
  <c r="G144" i="18"/>
  <c r="C133" i="18"/>
  <c r="C132" i="18" s="1"/>
  <c r="C135" i="18" s="1"/>
  <c r="H134" i="18"/>
  <c r="C96" i="18"/>
  <c r="H69" i="18"/>
  <c r="G281" i="18" l="1"/>
  <c r="C277" i="18"/>
  <c r="G251" i="18"/>
  <c r="C247" i="18"/>
  <c r="C319" i="18"/>
  <c r="G320" i="18"/>
  <c r="C284" i="18"/>
  <c r="G284" i="18" s="1"/>
  <c r="G285" i="18"/>
  <c r="C254" i="18"/>
  <c r="G254" i="18" s="1"/>
  <c r="G255" i="18"/>
  <c r="C287" i="18"/>
  <c r="G287" i="18" s="1"/>
  <c r="G288" i="18"/>
  <c r="C375" i="18"/>
  <c r="G375" i="18" s="1"/>
  <c r="C259" i="18"/>
  <c r="G259" i="18" s="1"/>
  <c r="G260" i="18"/>
  <c r="C188" i="18"/>
  <c r="G188" i="18" s="1"/>
  <c r="G189" i="18"/>
  <c r="C301" i="18"/>
  <c r="G301" i="18" s="1"/>
  <c r="G296" i="18"/>
  <c r="C142" i="18"/>
  <c r="C191" i="18" s="1"/>
  <c r="C269" i="18"/>
  <c r="C290" i="18" s="1"/>
  <c r="G270" i="18"/>
  <c r="C342" i="18"/>
  <c r="G342" i="18" s="1"/>
  <c r="C98" i="18"/>
  <c r="G98" i="18" s="1"/>
  <c r="G96" i="18"/>
  <c r="H375" i="18"/>
  <c r="H372" i="18"/>
  <c r="H365" i="18"/>
  <c r="H362" i="18"/>
  <c r="H356" i="18"/>
  <c r="G356" i="18"/>
  <c r="H322" i="18"/>
  <c r="H320" i="18"/>
  <c r="H299" i="18"/>
  <c r="F313" i="18"/>
  <c r="F392" i="18" s="1"/>
  <c r="G308" i="18"/>
  <c r="H308" i="18"/>
  <c r="H259" i="18"/>
  <c r="H260" i="18"/>
  <c r="H257" i="18"/>
  <c r="H255" i="18"/>
  <c r="H251" i="18"/>
  <c r="C392" i="18"/>
  <c r="G147" i="18"/>
  <c r="H147" i="18"/>
  <c r="G228" i="18"/>
  <c r="H228" i="18"/>
  <c r="H189" i="18"/>
  <c r="G185" i="18"/>
  <c r="H185" i="18"/>
  <c r="G177" i="18"/>
  <c r="H177" i="18"/>
  <c r="G166" i="18"/>
  <c r="H166" i="18"/>
  <c r="H158" i="18"/>
  <c r="G158" i="18"/>
  <c r="G149" i="18"/>
  <c r="H149" i="18"/>
  <c r="C390" i="18"/>
  <c r="G390" i="18" s="1"/>
  <c r="H349" i="18"/>
  <c r="C324" i="18"/>
  <c r="C393" i="18" s="1"/>
  <c r="G393" i="18" s="1"/>
  <c r="D277" i="18"/>
  <c r="D290" i="18" s="1"/>
  <c r="D376" i="18" s="1"/>
  <c r="F277" i="18"/>
  <c r="E277" i="18"/>
  <c r="E290" i="18" s="1"/>
  <c r="E376" i="18" s="1"/>
  <c r="H298" i="18"/>
  <c r="H248" i="18"/>
  <c r="H296" i="18"/>
  <c r="G143" i="18"/>
  <c r="H143" i="18"/>
  <c r="H132" i="18"/>
  <c r="H133" i="18"/>
  <c r="H47" i="18"/>
  <c r="G47" i="18"/>
  <c r="C46" i="18"/>
  <c r="H65" i="18"/>
  <c r="G65" i="18"/>
  <c r="C67" i="18"/>
  <c r="D85" i="18"/>
  <c r="E85" i="18"/>
  <c r="F85" i="18"/>
  <c r="C55" i="18"/>
  <c r="C54" i="18" s="1"/>
  <c r="C57" i="18" s="1"/>
  <c r="C85" i="18" s="1"/>
  <c r="C29" i="18"/>
  <c r="G30" i="18"/>
  <c r="H30" i="18"/>
  <c r="G32" i="18"/>
  <c r="H32" i="18"/>
  <c r="H34" i="18"/>
  <c r="C43" i="18"/>
  <c r="H44" i="18"/>
  <c r="H45" i="18"/>
  <c r="C349" i="18" l="1"/>
  <c r="C386" i="18" s="1"/>
  <c r="C66" i="18"/>
  <c r="G66" i="18" s="1"/>
  <c r="G67" i="18"/>
  <c r="G392" i="18"/>
  <c r="H392" i="18"/>
  <c r="C262" i="18"/>
  <c r="G247" i="18"/>
  <c r="C42" i="18"/>
  <c r="G43" i="18"/>
  <c r="H277" i="18"/>
  <c r="G277" i="18"/>
  <c r="F290" i="18"/>
  <c r="F376" i="18" s="1"/>
  <c r="G349" i="18"/>
  <c r="G85" i="18"/>
  <c r="H85" i="18"/>
  <c r="G365" i="18"/>
  <c r="H307" i="18"/>
  <c r="G307" i="18"/>
  <c r="H313" i="18"/>
  <c r="G313" i="18"/>
  <c r="H269" i="18"/>
  <c r="G269" i="18"/>
  <c r="H254" i="18"/>
  <c r="H142" i="18"/>
  <c r="G142" i="18"/>
  <c r="H188" i="18"/>
  <c r="H184" i="18"/>
  <c r="G184" i="18"/>
  <c r="G319" i="18"/>
  <c r="H319" i="18"/>
  <c r="E386" i="18"/>
  <c r="H301" i="18"/>
  <c r="D386" i="18"/>
  <c r="H247" i="18"/>
  <c r="E84" i="18"/>
  <c r="H67" i="18"/>
  <c r="D84" i="18"/>
  <c r="H64" i="18"/>
  <c r="F84" i="18"/>
  <c r="G64" i="18"/>
  <c r="C48" i="18"/>
  <c r="C84" i="18" s="1"/>
  <c r="G46" i="18"/>
  <c r="H46" i="18"/>
  <c r="D86" i="18"/>
  <c r="H43" i="18"/>
  <c r="H29" i="18"/>
  <c r="H33" i="18"/>
  <c r="G31" i="18"/>
  <c r="G29" i="18"/>
  <c r="H31" i="18"/>
  <c r="C35" i="18"/>
  <c r="C83" i="18" s="1"/>
  <c r="C376" i="18" l="1"/>
  <c r="G262" i="18"/>
  <c r="C385" i="18"/>
  <c r="H84" i="18"/>
  <c r="G84" i="18"/>
  <c r="G191" i="18"/>
  <c r="H324" i="18"/>
  <c r="G324" i="18"/>
  <c r="F386" i="18"/>
  <c r="G290" i="18"/>
  <c r="H262" i="18"/>
  <c r="F385" i="18"/>
  <c r="F394" i="18" s="1"/>
  <c r="E385" i="18"/>
  <c r="E394" i="18" s="1"/>
  <c r="D385" i="18"/>
  <c r="D394" i="18" s="1"/>
  <c r="H290" i="18"/>
  <c r="H42" i="18"/>
  <c r="G63" i="18"/>
  <c r="C70" i="18"/>
  <c r="C86" i="18" s="1"/>
  <c r="G42" i="18"/>
  <c r="H63" i="18"/>
  <c r="H48" i="18"/>
  <c r="G48" i="18"/>
  <c r="G35" i="18"/>
  <c r="H35" i="18"/>
  <c r="G11" i="18"/>
  <c r="G21" i="18"/>
  <c r="D22" i="18"/>
  <c r="D82" i="18" s="1"/>
  <c r="E22" i="18"/>
  <c r="E82" i="18" s="1"/>
  <c r="F22" i="18"/>
  <c r="F82" i="18" s="1"/>
  <c r="C20" i="18"/>
  <c r="C22" i="18" s="1"/>
  <c r="C82" i="18" s="1"/>
  <c r="C81" i="18"/>
  <c r="E13" i="18"/>
  <c r="F13" i="18"/>
  <c r="D13" i="18"/>
  <c r="H90" i="20"/>
  <c r="G83" i="20"/>
  <c r="H45" i="20"/>
  <c r="H46" i="20"/>
  <c r="H47" i="20"/>
  <c r="H49" i="20"/>
  <c r="H51" i="20"/>
  <c r="H52" i="20"/>
  <c r="H55" i="20"/>
  <c r="H56" i="20"/>
  <c r="H57" i="20"/>
  <c r="H60" i="20"/>
  <c r="H61" i="20"/>
  <c r="H64" i="20"/>
  <c r="H65" i="20"/>
  <c r="H66" i="20"/>
  <c r="H67" i="20"/>
  <c r="H69" i="20"/>
  <c r="H70" i="20"/>
  <c r="H71" i="20"/>
  <c r="H72" i="20"/>
  <c r="H73" i="20"/>
  <c r="H74" i="20"/>
  <c r="H75" i="20"/>
  <c r="H81" i="20"/>
  <c r="H82" i="20"/>
  <c r="H83" i="20"/>
  <c r="H84" i="20"/>
  <c r="H85" i="20"/>
  <c r="H86" i="20"/>
  <c r="H89" i="20"/>
  <c r="H93" i="20"/>
  <c r="H96" i="20"/>
  <c r="H100" i="20"/>
  <c r="H101" i="20"/>
  <c r="H103" i="20"/>
  <c r="H105" i="20"/>
  <c r="H110" i="20"/>
  <c r="G45" i="20"/>
  <c r="G46" i="20"/>
  <c r="G47" i="20"/>
  <c r="G49" i="20"/>
  <c r="G51" i="20"/>
  <c r="G55" i="20"/>
  <c r="G56" i="20"/>
  <c r="G57" i="20"/>
  <c r="G60" i="20"/>
  <c r="G61" i="20"/>
  <c r="G64" i="20"/>
  <c r="G65" i="20"/>
  <c r="G66" i="20"/>
  <c r="G67" i="20"/>
  <c r="G69" i="20"/>
  <c r="G70" i="20"/>
  <c r="G71" i="20"/>
  <c r="G72" i="20"/>
  <c r="G73" i="20"/>
  <c r="G74" i="20"/>
  <c r="G75" i="20"/>
  <c r="G81" i="20"/>
  <c r="G82" i="20"/>
  <c r="G84" i="20"/>
  <c r="G86" i="20"/>
  <c r="G89" i="20"/>
  <c r="G93" i="20"/>
  <c r="G100" i="20"/>
  <c r="G105" i="20"/>
  <c r="G107" i="20"/>
  <c r="C88" i="20"/>
  <c r="C99" i="20"/>
  <c r="C98" i="20" s="1"/>
  <c r="C109" i="20"/>
  <c r="C106" i="20"/>
  <c r="D81" i="18" l="1"/>
  <c r="D87" i="18" s="1"/>
  <c r="D72" i="18"/>
  <c r="C108" i="20"/>
  <c r="G108" i="20" s="1"/>
  <c r="G109" i="20"/>
  <c r="F72" i="18"/>
  <c r="H386" i="18"/>
  <c r="G386" i="18"/>
  <c r="C97" i="20"/>
  <c r="E72" i="18"/>
  <c r="C87" i="18"/>
  <c r="C108" i="18" s="1"/>
  <c r="C109" i="18" s="1"/>
  <c r="H108" i="20"/>
  <c r="G376" i="18"/>
  <c r="H376" i="18"/>
  <c r="C72" i="18"/>
  <c r="G13" i="18"/>
  <c r="G10" i="18"/>
  <c r="G22" i="18"/>
  <c r="G20" i="18"/>
  <c r="G106" i="20"/>
  <c r="H109" i="20"/>
  <c r="C95" i="20"/>
  <c r="C92" i="20"/>
  <c r="C91" i="20" s="1"/>
  <c r="C94" i="20" l="1"/>
  <c r="G94" i="20" s="1"/>
  <c r="G95" i="20"/>
  <c r="H94" i="20"/>
  <c r="H95" i="20"/>
  <c r="H92" i="20"/>
  <c r="G92" i="20"/>
  <c r="H44" i="20"/>
  <c r="C44" i="20"/>
  <c r="G44" i="20" s="1"/>
  <c r="C87" i="20"/>
  <c r="C80" i="20"/>
  <c r="D53" i="20"/>
  <c r="D42" i="20" s="1"/>
  <c r="C78" i="20"/>
  <c r="C50" i="20"/>
  <c r="C48" i="20"/>
  <c r="F27" i="20"/>
  <c r="E27" i="20"/>
  <c r="C17" i="20"/>
  <c r="G17" i="20" s="1"/>
  <c r="C15" i="20"/>
  <c r="G15" i="20" s="1"/>
  <c r="C13" i="20"/>
  <c r="G13" i="20" s="1"/>
  <c r="C10" i="20"/>
  <c r="G10" i="20" s="1"/>
  <c r="H27" i="20" l="1"/>
  <c r="G27" i="20"/>
  <c r="G78" i="20"/>
  <c r="F53" i="20"/>
  <c r="C32" i="20"/>
  <c r="G48" i="20"/>
  <c r="H48" i="20"/>
  <c r="H99" i="20"/>
  <c r="G99" i="20"/>
  <c r="G91" i="20"/>
  <c r="H91" i="20"/>
  <c r="G88" i="20"/>
  <c r="H88" i="20"/>
  <c r="H80" i="20"/>
  <c r="G80" i="20"/>
  <c r="H68" i="20"/>
  <c r="G68" i="20"/>
  <c r="H59" i="20"/>
  <c r="G59" i="20"/>
  <c r="H54" i="20"/>
  <c r="G54" i="20"/>
  <c r="G50" i="20"/>
  <c r="H50" i="20"/>
  <c r="H10" i="20"/>
  <c r="C53" i="20"/>
  <c r="E32" i="20"/>
  <c r="D32" i="20"/>
  <c r="F32" i="20"/>
  <c r="H32" i="20" s="1"/>
  <c r="C43" i="20"/>
  <c r="H213" i="18"/>
  <c r="H57" i="18"/>
  <c r="H218" i="18"/>
  <c r="H209" i="18"/>
  <c r="H211" i="18"/>
  <c r="H207" i="18"/>
  <c r="H153" i="18"/>
  <c r="H152" i="18"/>
  <c r="H135" i="18"/>
  <c r="H70" i="18"/>
  <c r="N70" i="18" s="1"/>
  <c r="H68" i="18"/>
  <c r="H66" i="18"/>
  <c r="H55" i="18"/>
  <c r="H56" i="18"/>
  <c r="H54" i="18"/>
  <c r="H22" i="18"/>
  <c r="H21" i="18"/>
  <c r="H20" i="18"/>
  <c r="H13" i="18"/>
  <c r="H11" i="18"/>
  <c r="H10" i="18"/>
  <c r="G218" i="18"/>
  <c r="G209" i="18"/>
  <c r="G211" i="18"/>
  <c r="G207" i="18"/>
  <c r="G153" i="18"/>
  <c r="G152" i="18"/>
  <c r="G135" i="18"/>
  <c r="G133" i="18"/>
  <c r="G134" i="18"/>
  <c r="G70" i="18"/>
  <c r="G55" i="18"/>
  <c r="G56" i="18"/>
  <c r="G54" i="18"/>
  <c r="G132" i="18"/>
  <c r="C197" i="18"/>
  <c r="F81" i="18"/>
  <c r="M70" i="18"/>
  <c r="L70" i="18"/>
  <c r="N75" i="18"/>
  <c r="E81" i="18"/>
  <c r="F86" i="18"/>
  <c r="G72" i="18"/>
  <c r="E86" i="18"/>
  <c r="H72" i="18"/>
  <c r="G57" i="18"/>
  <c r="H191" i="18"/>
  <c r="E87" i="18" l="1"/>
  <c r="G86" i="18"/>
  <c r="F87" i="18"/>
  <c r="C200" i="18"/>
  <c r="G197" i="18"/>
  <c r="F42" i="20"/>
  <c r="H227" i="18"/>
  <c r="G227" i="18"/>
  <c r="C237" i="18"/>
  <c r="C388" i="18"/>
  <c r="D108" i="18"/>
  <c r="D109" i="18" s="1"/>
  <c r="E108" i="18"/>
  <c r="E109" i="18" s="1"/>
  <c r="G81" i="18"/>
  <c r="F108" i="18"/>
  <c r="F109" i="18" s="1"/>
  <c r="H83" i="18"/>
  <c r="H81" i="18"/>
  <c r="H82" i="18"/>
  <c r="G83" i="18"/>
  <c r="H86" i="18"/>
  <c r="G82" i="18"/>
  <c r="D111" i="20"/>
  <c r="H98" i="20"/>
  <c r="G98" i="20"/>
  <c r="H87" i="20"/>
  <c r="G87" i="20"/>
  <c r="G53" i="20"/>
  <c r="H43" i="20"/>
  <c r="G43" i="20"/>
  <c r="C42" i="20"/>
  <c r="C111" i="20" s="1"/>
  <c r="G32" i="20"/>
  <c r="G388" i="18" l="1"/>
  <c r="C389" i="18"/>
  <c r="G389" i="18" s="1"/>
  <c r="G200" i="18"/>
  <c r="H394" i="18"/>
  <c r="H235" i="18"/>
  <c r="G235" i="18"/>
  <c r="H237" i="18"/>
  <c r="H108" i="18"/>
  <c r="G109" i="18"/>
  <c r="G108" i="18"/>
  <c r="H87" i="18"/>
  <c r="G87" i="18"/>
  <c r="G237" i="18"/>
  <c r="G385" i="18"/>
  <c r="H385" i="18"/>
  <c r="H97" i="20"/>
  <c r="G97" i="20"/>
  <c r="F111" i="20"/>
  <c r="G42" i="20"/>
  <c r="C394" i="18" l="1"/>
  <c r="G394" i="18"/>
  <c r="H109" i="18"/>
  <c r="G111" i="20"/>
  <c r="H78" i="20"/>
  <c r="E53" i="20"/>
  <c r="E42" i="20" s="1"/>
  <c r="E111" i="20" l="1"/>
  <c r="H111" i="20" s="1"/>
  <c r="H42" i="20"/>
  <c r="H53" i="20"/>
</calcChain>
</file>

<file path=xl/sharedStrings.xml><?xml version="1.0" encoding="utf-8"?>
<sst xmlns="http://schemas.openxmlformats.org/spreadsheetml/2006/main" count="687" uniqueCount="213">
  <si>
    <t>Opći prihodi i primici</t>
  </si>
  <si>
    <t>Prihodi za posebne namjene</t>
  </si>
  <si>
    <t>Pomoći</t>
  </si>
  <si>
    <t>Naziv računa</t>
  </si>
  <si>
    <t>UKUPNO A/Tpr./Kpr.</t>
  </si>
  <si>
    <t>Rashodi za zaposlene</t>
  </si>
  <si>
    <t>Plaće</t>
  </si>
  <si>
    <t xml:space="preserve">Ostali rashodi za zaposlene </t>
  </si>
  <si>
    <t>Doprinosi na plaće</t>
  </si>
  <si>
    <t>Materijalni rashodi</t>
  </si>
  <si>
    <t>Naknade troškova zaposlenima</t>
  </si>
  <si>
    <t>Naknade za prijevoz, za rad na terenu i odvojeni život</t>
  </si>
  <si>
    <t>Rashodi za materijal i energiju</t>
  </si>
  <si>
    <t>Uredski materijal i ostali materijalni rashodi</t>
  </si>
  <si>
    <t>Rashodi za usluge</t>
  </si>
  <si>
    <t>Ostale usluge</t>
  </si>
  <si>
    <t>Ostali nespomenuti rashodi poslovanja</t>
  </si>
  <si>
    <t>Financijski rashodi</t>
  </si>
  <si>
    <t>Ostali financijski rashodi</t>
  </si>
  <si>
    <t>Postrojenja i oprema</t>
  </si>
  <si>
    <t>Rashodi za nabavu proizvedene dugotrajne imovine</t>
  </si>
  <si>
    <t xml:space="preserve">Naknade troškova osobama izvan radnog odnosa </t>
  </si>
  <si>
    <t xml:space="preserve">RASHODI PO IZVORIMA FINANCIRANJA </t>
  </si>
  <si>
    <t xml:space="preserve">Vlastiti prihodi </t>
  </si>
  <si>
    <t xml:space="preserve">Pomoći </t>
  </si>
  <si>
    <t>RASHODI I IZDACI</t>
  </si>
  <si>
    <t>PRIHODI I PRIMICI</t>
  </si>
  <si>
    <t xml:space="preserve">Račun prihoda/
primitka </t>
  </si>
  <si>
    <t xml:space="preserve">Izvor financiranja 5 Pomoći </t>
  </si>
  <si>
    <t>Pomoći iz inozemstva i od subjekata unutar općeg proračuna</t>
  </si>
  <si>
    <t>UKUPNO Izvor financiranja Pomoći</t>
  </si>
  <si>
    <t xml:space="preserve">Izvor financiranja 1 Opći prihodi i primici </t>
  </si>
  <si>
    <t>Prihodi iz nadležnog proračuna i od HZZO-a temeljem ugovornih obveza</t>
  </si>
  <si>
    <t>Prihodi iz nadležnog proračuna za financiranje rashoda poslovanja</t>
  </si>
  <si>
    <t>Prihodi iz nadležnog proračuna za financiranje rashoda za nabavu nefinancijske imovine</t>
  </si>
  <si>
    <t>UKUPNO Izvor financiranja Opći prihodi i primici</t>
  </si>
  <si>
    <t>Izvor financiranja 3 Vlastiti prihodi</t>
  </si>
  <si>
    <t>UKUPNO Izvor financiranja Vlastiti prihodi</t>
  </si>
  <si>
    <t>Prihodi od prodaje proizvoda i robe te pruženih usluga</t>
  </si>
  <si>
    <t>Prihodi od prodaje proizvoda i robe te pruženih usluga i prihodi od donacija</t>
  </si>
  <si>
    <t xml:space="preserve">Izvor financiranja 4 Prihodi za posebne namjene </t>
  </si>
  <si>
    <t>Prihodi po posebnim propisima</t>
  </si>
  <si>
    <t>Sufinanciranje cijene usluge, participacije i slično</t>
  </si>
  <si>
    <t>Pomoći proračunskim korisnicima iz proračuna koji im nije nadležan</t>
  </si>
  <si>
    <t>Sveukupno rashodi</t>
  </si>
  <si>
    <t>Sveukupno prihodi</t>
  </si>
  <si>
    <t xml:space="preserve">PRIHODI </t>
  </si>
  <si>
    <t xml:space="preserve">Opći prihodi i primici </t>
  </si>
  <si>
    <t>RASHODI</t>
  </si>
  <si>
    <t>3</t>
  </si>
  <si>
    <t xml:space="preserve">4 </t>
  </si>
  <si>
    <t xml:space="preserve">Prihodi za posebne namjene </t>
  </si>
  <si>
    <t xml:space="preserve">5 </t>
  </si>
  <si>
    <t xml:space="preserve">Ukupni prihodi </t>
  </si>
  <si>
    <t>Ukupni rashodi</t>
  </si>
  <si>
    <t>Oznaka IF</t>
  </si>
  <si>
    <t xml:space="preserve">Naziv izvora financiranja </t>
  </si>
  <si>
    <t xml:space="preserve">Rashodi za usluge </t>
  </si>
  <si>
    <t xml:space="preserve">PREGLED UKUPNIH PRIHODA I RASHODA PO IZVORIMA FINANCIRANJA </t>
  </si>
  <si>
    <t>UKUPNO Izvor financiranja Prihodi za posebne namjene</t>
  </si>
  <si>
    <t>Indeks</t>
  </si>
  <si>
    <t>6=5/2*100</t>
  </si>
  <si>
    <t>7=5/4*100</t>
  </si>
  <si>
    <t>Račun rashoda/
izdatka</t>
  </si>
  <si>
    <t>Izvor financiranja 4 Prihodi za posebne namjene</t>
  </si>
  <si>
    <t>Izvor financiranja  1 Opći prihodi i primici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</si>
  <si>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</si>
  <si>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</si>
  <si>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</si>
  <si>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</si>
  <si>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</si>
  <si>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</si>
  <si>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</si>
  <si>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</si>
  <si>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</si>
  <si>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</si>
  <si>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</si>
  <si>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</si>
  <si>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</si>
  <si>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</si>
  <si>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</si>
  <si>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</si>
  <si>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</si>
  <si>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</si>
  <si>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</si>
  <si>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</si>
  <si>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</si>
  <si>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</si>
  <si>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</si>
  <si>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</si>
  <si>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</si>
  <si>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</si>
  <si>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4221</t>
  </si>
  <si>
    <t>Uredska oprema i namještaj</t>
  </si>
  <si>
    <t>Komunikacijska oprema</t>
  </si>
  <si>
    <t xml:space="preserve">UKUPNO PRIHODI </t>
  </si>
  <si>
    <t xml:space="preserve">PRIHODI PO IZVORIMA FINANCIRANJA </t>
  </si>
  <si>
    <t>Vlastiti prihodi</t>
  </si>
  <si>
    <t>Ukupno</t>
  </si>
  <si>
    <t>UKUPNO RASHODI</t>
  </si>
  <si>
    <t xml:space="preserve">Donos </t>
  </si>
  <si>
    <t>Izvor financiranja -  Prihodi za posebne namjene -donos</t>
  </si>
  <si>
    <t xml:space="preserve">Donos prihodi za posebne namjene </t>
  </si>
  <si>
    <t>UKUPNO Izvor financiranja Prihodi za posebne namjene - donos</t>
  </si>
  <si>
    <t>Sveukupno prihodi + donos</t>
  </si>
  <si>
    <t>Izvor financiranja Prihodi za posebne namjene - donos</t>
  </si>
  <si>
    <t>Vlastiti prihodi - donos</t>
  </si>
  <si>
    <t>Prihodi za posebne namjene- donos</t>
  </si>
  <si>
    <t>Pomoći - donos</t>
  </si>
  <si>
    <t>Prihodi od financijske imovine</t>
  </si>
  <si>
    <t>Prihod od donacije</t>
  </si>
  <si>
    <t>Plaće za prekovremeni rad</t>
  </si>
  <si>
    <t>Naknade troškova osobama izvan radnog odnosa</t>
  </si>
  <si>
    <t>Ostali prihodi</t>
  </si>
  <si>
    <t xml:space="preserve">Ostvarenje/
izvršenje 2021. </t>
  </si>
  <si>
    <t>Tekuće pomoći proračunskim korisnicima iz proračuna koji im nije nadležan</t>
  </si>
  <si>
    <t>Prihodi od imovine</t>
  </si>
  <si>
    <t>Kamate na oročena sredstva i depozite po viđenju</t>
  </si>
  <si>
    <t>Prihodi od upravnih i administrativnih pristojbi, pristojbi po posebnim propisima i naknada</t>
  </si>
  <si>
    <t xml:space="preserve">Prihodi od prodaje proizvoda i robe </t>
  </si>
  <si>
    <t>Prihodi od pruženih usluga</t>
  </si>
  <si>
    <t>Tekuće donacije</t>
  </si>
  <si>
    <t>Kapitalne donacije</t>
  </si>
  <si>
    <t xml:space="preserve">Kazne, upravne mjere i ostali prihodi </t>
  </si>
  <si>
    <t>Prihodi od prodaje proizvedene dugotrajne imovine</t>
  </si>
  <si>
    <t>Medicinska i laboratorijska oprema</t>
  </si>
  <si>
    <t>Uređaji, strojevi i oprema za ostale namjene</t>
  </si>
  <si>
    <t>Prijevozna sredstva u cestovnom prometu</t>
  </si>
  <si>
    <t>Plaće za posebne uvjete rada</t>
  </si>
  <si>
    <t>Stručno usavršavanje zaposlenika</t>
  </si>
  <si>
    <t>Materijal i sirovine</t>
  </si>
  <si>
    <t>Sitni inventar i autogume</t>
  </si>
  <si>
    <t>Službena, radna i zaštitna odjeća i obuća</t>
  </si>
  <si>
    <t>Usluge promidžbe i informiranja</t>
  </si>
  <si>
    <t>Zakupnine i najamnine</t>
  </si>
  <si>
    <t xml:space="preserve">Zdravstvene i veterinarske usluge </t>
  </si>
  <si>
    <t>Intelektualne i osobne usluge</t>
  </si>
  <si>
    <t>Premije osiguranja</t>
  </si>
  <si>
    <t>Troškovi sudskih postupaka</t>
  </si>
  <si>
    <t>Zatezne kamate</t>
  </si>
  <si>
    <t>Ostali nespomenuti financijski rashodi</t>
  </si>
  <si>
    <t>Naknade građanima i kućanstvima na temelju osiguranja i druge naknade</t>
  </si>
  <si>
    <t>Ostale naknade građanima i kućanstvima iz proračuna</t>
  </si>
  <si>
    <t>Naknade građanima i kućanstvima u novcu</t>
  </si>
  <si>
    <t>Ostali rashodi</t>
  </si>
  <si>
    <t xml:space="preserve">Kazne, penali i naknade štete </t>
  </si>
  <si>
    <t>Ostale kazne</t>
  </si>
  <si>
    <t>Oprema za održavanje i zaštitu</t>
  </si>
  <si>
    <t>Instrumenti, uređaji i strojevi</t>
  </si>
  <si>
    <t>Nematerijalna proizvedena imovina</t>
  </si>
  <si>
    <t>Ulaganja u računalne programe</t>
  </si>
  <si>
    <t>Rashodi za nabavu plemenitih metala i ostalih pohranjenih vrijednosti</t>
  </si>
  <si>
    <t>Pohranjene knjige, umjetnička djela i slične vrijednosti</t>
  </si>
  <si>
    <t>Rashodi za nabavu nefinancijske imovine</t>
  </si>
  <si>
    <t>Rashodi poslovanja</t>
  </si>
  <si>
    <t xml:space="preserve">Pomoći od izvanproračunskih korisnika </t>
  </si>
  <si>
    <t>Kazne, upravne mjere i ostali prihodi</t>
  </si>
  <si>
    <t>Prihodi od upravih i administrativnih pristojbi, pristojbi po posebnim propisima i naknada</t>
  </si>
  <si>
    <t>Izvor financiranja 6 Donacije</t>
  </si>
  <si>
    <t>Prihodi poslovanja</t>
  </si>
  <si>
    <t>UKUPNO Izvor financiranja Donacije</t>
  </si>
  <si>
    <t>Izvor financiranja 7 Prihodi od prodaje imovine i naknade s naslova osiguranja</t>
  </si>
  <si>
    <t xml:space="preserve">Prihodi od prodaje nefinancijske imovine </t>
  </si>
  <si>
    <t>Prihodi od prodaje postrojenja i opreme</t>
  </si>
  <si>
    <t>Prihodi od prodaje prijevoznih sredstava</t>
  </si>
  <si>
    <t>UKUPNO Izvor financiranja Prihodi od prodaje imovine i naknade s naslova osiguranja</t>
  </si>
  <si>
    <t>Prihodi iz nadležnog proračuna za financiranje redovne djelatnosti proračunskih korisnika</t>
  </si>
  <si>
    <t>Donacije</t>
  </si>
  <si>
    <t>Prihodi od prodaje imovine i naknade s naslova osiguranja</t>
  </si>
  <si>
    <t>UKUPNO prihodi po izvorima financiranja</t>
  </si>
  <si>
    <t>Sitni inventar i auto gume</t>
  </si>
  <si>
    <t>Zdravstvene i veterinarske usluge</t>
  </si>
  <si>
    <t>Izvor financiranja 3 Vlastiti izvori</t>
  </si>
  <si>
    <t>Plemeniti metali i ostale pohranjene vrijednosti</t>
  </si>
  <si>
    <t>Prihodi o prodaje imovine i naknade s naslova osiguranja</t>
  </si>
  <si>
    <t xml:space="preserve">Plaće </t>
  </si>
  <si>
    <t>6</t>
  </si>
  <si>
    <t>7</t>
  </si>
  <si>
    <t>Prihodi od prodaje imovine i naknada s naslova osiguranja</t>
  </si>
  <si>
    <t>OPĆI DIO</t>
  </si>
  <si>
    <t>POSEBNI DIO</t>
  </si>
  <si>
    <t>Kapitalni: 10 K100020 Opremanje Doma</t>
  </si>
  <si>
    <t>Višak/manjak</t>
  </si>
  <si>
    <t>Ukupno donos viška/manjka</t>
  </si>
  <si>
    <t>Ukupno odnos viška/manjka</t>
  </si>
  <si>
    <t>Donos vlastiti prihodi</t>
  </si>
  <si>
    <t>Izvor financiranja -  Vlastiti prihodi - donos</t>
  </si>
  <si>
    <t>UKUPNO Izvor financiranja vlastiti prihod - donos</t>
  </si>
  <si>
    <t>Tekuće pomoći od institucija i tijela EU</t>
  </si>
  <si>
    <t>Bankarske usluge i usluge platnog pometa</t>
  </si>
  <si>
    <t>Rashodi za dodatna ulaganja na nefinancijskoj imovini</t>
  </si>
  <si>
    <t>Dodatna ulaganja na građevinskim objektima</t>
  </si>
  <si>
    <t>Izvorni plan 2022</t>
  </si>
  <si>
    <t>Tekući plan 2022</t>
  </si>
  <si>
    <t xml:space="preserve">Ostvarenje/
izvršenje 2022. </t>
  </si>
  <si>
    <t>Ostvarenje/
izvršenje 2022</t>
  </si>
  <si>
    <t>IZVJEŠTAJ O IZVRŠENJU FINANCIJSKOG PLANA 
DOMA ZA STARIJE I NEMOĆNE OSOBE ĐAKOVO ZA 2022. GODINU
PO EKONOMSKOJ KLASIFIKACIJI</t>
  </si>
  <si>
    <t>IZVJEŠTAJ O IZVRŠENJU FINANCIJSKOG PLANA
DOMA ZA STARIJE  I NEMOĆNE OSOBE ĐAKOVO  ZA 2022. GODINU
PO PROGRAMSKOJ, EKONOMSKOJ I FUNKCIJSKOJ KLASIFIKACIJI I PO IZVORIMA FINANCIRANJA</t>
  </si>
  <si>
    <t>Izvorni plan 20222</t>
  </si>
  <si>
    <t>Ostvarenje/
izvršenje 2021.</t>
  </si>
  <si>
    <t>Bankarske usluge i usluge platnog prometa</t>
  </si>
  <si>
    <t>Naknade građanimai kućanstvima u novcu</t>
  </si>
  <si>
    <t xml:space="preserve">Naknade građanimai kućanstvima na temelju osiguranja i druge naknade </t>
  </si>
  <si>
    <t>Naknade članovima pred. Vijeća</t>
  </si>
  <si>
    <t>Plaće za posebne uvjete</t>
  </si>
  <si>
    <t>Ostale naknade troškova zaposlenima</t>
  </si>
  <si>
    <t>Program: 1305 FINANCIRANJE/SUFINANCIRANJE USTANOVA SOOCIJALNE SKRBI</t>
  </si>
  <si>
    <t>Funkcijska klasifikacija: 1020</t>
  </si>
  <si>
    <t>Aktivnost: A1305 01 Osnovni program zbrinjavanja starijih osoba- Domovi za starije i nemoćne osobe</t>
  </si>
  <si>
    <t>Doprinos za obavezno osiguranje u slučaju nezaposlenosti</t>
  </si>
  <si>
    <t xml:space="preserve">Program: 8011 FINANCIRANJE DOMOVA ZA  STARIJE I NEMOĆNE OSOBE IZVAN ŽUPANIJSKOG PRORAČUNA </t>
  </si>
  <si>
    <t>Funkcijska klasifikacija: 1020 Starost</t>
  </si>
  <si>
    <t>Aktivnost: A 8011 01 FINANCIRANJE DOMOVA ZA STARIJE I NEMOĆNE OSOBE IZVAN ŽUPANIJSKOG PRORAČUNA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</si>
</sst>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color indexed="8"/>
      <name val="Arial"/>
      <family val="2"/>
      <charset val="238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i/>
      <sz val="16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sz val="10"/>
      <name val="Arial"/>
      <family val="2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6"/>
      <color rgb="FF000000"/>
      <name val="Times New Roman"/>
      <family val="1"/>
    </font>
    <font>
      <sz val="9"/>
      <name val="Times New Roman"/>
      <family val="1"/>
      <charset val="238"/>
    </font>
    <font>
      <i/>
      <sz val="11"/>
      <color theme="0"/>
      <name val="Times New Roman"/>
      <family val="1"/>
    </font>
    <font>
      <b/>
      <sz val="11"/>
      <name val="Times New Roman"/>
      <family val="1"/>
      <charset val="238"/>
    </font>
    <font>
      <b/>
      <sz val="16"/>
      <color theme="0" tint="-0.249977111117893"/>
      <name val="Times New Roman"/>
      <family val="1"/>
      <charset val="238"/>
    </font>
    <font>
      <b/>
      <i/>
      <sz val="16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431">
    <xf numFmtId="0" fontId="0" fillId="0" borderId="0" xfId="0"/>
    <xf numFmtId="3" fontId="6" fillId="0" borderId="0" xfId="0" applyNumberFormat="1" applyFont="1"/>
    <xf numFmtId="49" fontId="7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quotePrefix="1" applyNumberFormat="1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/>
    <xf numFmtId="0" fontId="6" fillId="0" borderId="0" xfId="0" applyFont="1" applyAlignment="1">
      <alignment horizontal="center"/>
    </xf>
    <xf numFmtId="3" fontId="7" fillId="0" borderId="0" xfId="0" applyNumberFormat="1" applyFont="1" applyAlignment="1">
      <alignment horizontal="right"/>
    </xf>
    <xf numFmtId="3" fontId="5" fillId="0" borderId="0" xfId="0" applyNumberFormat="1" applyFont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3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wrapText="1"/>
    </xf>
    <xf numFmtId="0" fontId="5" fillId="0" borderId="0" xfId="0" applyFont="1"/>
    <xf numFmtId="3" fontId="6" fillId="0" borderId="0" xfId="0" applyNumberFormat="1" applyFont="1" applyAlignment="1">
      <alignment horizontal="left"/>
    </xf>
    <xf numFmtId="3" fontId="5" fillId="0" borderId="0" xfId="0" quotePrefix="1" applyNumberFormat="1" applyFont="1" applyAlignment="1">
      <alignment horizontal="left"/>
    </xf>
    <xf numFmtId="3" fontId="7" fillId="0" borderId="6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3" fontId="7" fillId="0" borderId="0" xfId="0" applyNumberFormat="1" applyFont="1" applyAlignment="1">
      <alignment vertical="center"/>
    </xf>
    <xf numFmtId="0" fontId="7" fillId="0" borderId="0" xfId="0" quotePrefix="1" applyFont="1" applyAlignment="1">
      <alignment horizontal="center" vertical="center"/>
    </xf>
    <xf numFmtId="3" fontId="8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/>
    </xf>
    <xf numFmtId="3" fontId="8" fillId="0" borderId="0" xfId="0" applyNumberFormat="1" applyFont="1"/>
    <xf numFmtId="49" fontId="7" fillId="0" borderId="0" xfId="0" quotePrefix="1" applyNumberFormat="1" applyFont="1" applyAlignment="1">
      <alignment horizontal="center" vertical="center" wrapText="1"/>
    </xf>
    <xf numFmtId="3" fontId="2" fillId="0" borderId="0" xfId="0" applyNumberFormat="1" applyFont="1"/>
    <xf numFmtId="3" fontId="2" fillId="0" borderId="0" xfId="0" quotePrefix="1" applyNumberFormat="1" applyFont="1" applyAlignment="1">
      <alignment wrapText="1"/>
    </xf>
    <xf numFmtId="3" fontId="9" fillId="0" borderId="0" xfId="0" applyNumberFormat="1" applyFont="1"/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49" fontId="6" fillId="0" borderId="13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3" fontId="3" fillId="0" borderId="0" xfId="0" quotePrefix="1" applyNumberFormat="1" applyFont="1" applyAlignment="1">
      <alignment horizontal="center"/>
    </xf>
    <xf numFmtId="49" fontId="7" fillId="0" borderId="0" xfId="0" quotePrefix="1" applyNumberFormat="1" applyFont="1" applyAlignment="1">
      <alignment horizontal="center" vertical="center"/>
    </xf>
    <xf numFmtId="3" fontId="2" fillId="0" borderId="0" xfId="0" quotePrefix="1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quotePrefix="1" applyNumberFormat="1" applyFont="1" applyBorder="1" applyAlignment="1">
      <alignment horizontal="center" vertical="center" wrapText="1"/>
    </xf>
    <xf numFmtId="3" fontId="11" fillId="0" borderId="0" xfId="0" applyNumberFormat="1" applyFont="1"/>
    <xf numFmtId="3" fontId="12" fillId="0" borderId="0" xfId="0" applyNumberFormat="1" applyFont="1" applyAlignment="1">
      <alignment horizontal="right" vertical="center"/>
    </xf>
    <xf numFmtId="3" fontId="12" fillId="0" borderId="0" xfId="0" applyNumberFormat="1" applyFont="1"/>
    <xf numFmtId="3" fontId="10" fillId="0" borderId="0" xfId="0" applyNumberFormat="1" applyFont="1"/>
    <xf numFmtId="3" fontId="7" fillId="0" borderId="5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7" fillId="0" borderId="5" xfId="0" applyFont="1" applyBorder="1" applyAlignment="1">
      <alignment horizontal="right" vertical="center" wrapText="1"/>
    </xf>
    <xf numFmtId="49" fontId="6" fillId="0" borderId="16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vertical="center"/>
    </xf>
    <xf numFmtId="3" fontId="7" fillId="0" borderId="0" xfId="0" quotePrefix="1" applyNumberFormat="1" applyFont="1" applyAlignment="1">
      <alignment horizontal="left" vertical="center"/>
    </xf>
    <xf numFmtId="3" fontId="7" fillId="0" borderId="0" xfId="0" quotePrefix="1" applyNumberFormat="1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3" fontId="14" fillId="0" borderId="5" xfId="0" applyNumberFormat="1" applyFont="1" applyBorder="1" applyAlignment="1">
      <alignment horizontal="left" vertical="center" wrapText="1"/>
    </xf>
    <xf numFmtId="3" fontId="15" fillId="0" borderId="5" xfId="0" applyNumberFormat="1" applyFont="1" applyBorder="1" applyAlignment="1">
      <alignment horizontal="left" vertical="center" wrapText="1"/>
    </xf>
    <xf numFmtId="3" fontId="14" fillId="0" borderId="11" xfId="0" applyNumberFormat="1" applyFont="1" applyBorder="1" applyAlignment="1">
      <alignment horizontal="left" vertical="center" wrapText="1"/>
    </xf>
    <xf numFmtId="3" fontId="7" fillId="0" borderId="5" xfId="0" quotePrefix="1" applyNumberFormat="1" applyFont="1" applyBorder="1" applyAlignment="1">
      <alignment horizontal="left" vertical="center"/>
    </xf>
    <xf numFmtId="3" fontId="7" fillId="0" borderId="5" xfId="0" applyNumberFormat="1" applyFont="1" applyBorder="1" applyAlignment="1">
      <alignment vertical="center"/>
    </xf>
    <xf numFmtId="3" fontId="7" fillId="0" borderId="4" xfId="0" quotePrefix="1" applyNumberFormat="1" applyFont="1" applyBorder="1" applyAlignment="1">
      <alignment horizontal="center" vertical="center"/>
    </xf>
    <xf numFmtId="3" fontId="7" fillId="0" borderId="16" xfId="0" quotePrefix="1" applyNumberFormat="1" applyFont="1" applyBorder="1" applyAlignment="1">
      <alignment horizontal="center" vertical="center"/>
    </xf>
    <xf numFmtId="3" fontId="7" fillId="0" borderId="2" xfId="0" quotePrefix="1" applyNumberFormat="1" applyFont="1" applyBorder="1" applyAlignment="1">
      <alignment horizontal="center" vertical="center"/>
    </xf>
    <xf numFmtId="3" fontId="7" fillId="0" borderId="3" xfId="0" quotePrefix="1" applyNumberFormat="1" applyFont="1" applyBorder="1" applyAlignment="1">
      <alignment horizontal="left" vertical="center"/>
    </xf>
    <xf numFmtId="3" fontId="7" fillId="0" borderId="3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8" fillId="0" borderId="11" xfId="0" applyFont="1" applyBorder="1" applyAlignment="1">
      <alignment horizontal="right"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49" fontId="5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5" fillId="0" borderId="18" xfId="0" quotePrefix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3" fontId="5" fillId="0" borderId="18" xfId="0" quotePrefix="1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 wrapText="1"/>
    </xf>
    <xf numFmtId="0" fontId="14" fillId="0" borderId="34" xfId="0" quotePrefix="1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 wrapText="1"/>
    </xf>
    <xf numFmtId="0" fontId="15" fillId="0" borderId="36" xfId="0" quotePrefix="1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 wrapText="1"/>
    </xf>
    <xf numFmtId="3" fontId="21" fillId="0" borderId="18" xfId="0" quotePrefix="1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17" fillId="0" borderId="18" xfId="0" quotePrefix="1" applyNumberFormat="1" applyFont="1" applyBorder="1" applyAlignment="1">
      <alignment horizontal="center" vertical="center" wrapText="1"/>
    </xf>
    <xf numFmtId="3" fontId="17" fillId="0" borderId="1" xfId="0" quotePrefix="1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right" vertical="center"/>
    </xf>
    <xf numFmtId="4" fontId="15" fillId="0" borderId="5" xfId="0" applyNumberFormat="1" applyFont="1" applyBorder="1" applyAlignment="1">
      <alignment horizontal="right" vertical="center"/>
    </xf>
    <xf numFmtId="4" fontId="14" fillId="0" borderId="5" xfId="0" applyNumberFormat="1" applyFont="1" applyBorder="1" applyAlignment="1">
      <alignment horizontal="right" vertical="center"/>
    </xf>
    <xf numFmtId="4" fontId="14" fillId="0" borderId="1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4" fontId="15" fillId="0" borderId="37" xfId="0" quotePrefix="1" applyNumberFormat="1" applyFont="1" applyBorder="1" applyAlignment="1">
      <alignment horizontal="right" vertical="center" wrapText="1"/>
    </xf>
    <xf numFmtId="4" fontId="7" fillId="0" borderId="37" xfId="0" applyNumberFormat="1" applyFont="1" applyBorder="1" applyAlignment="1">
      <alignment horizontal="right" vertical="center"/>
    </xf>
    <xf numFmtId="4" fontId="7" fillId="0" borderId="34" xfId="0" applyNumberFormat="1" applyFont="1" applyBorder="1" applyAlignment="1">
      <alignment horizontal="right" vertical="center"/>
    </xf>
    <xf numFmtId="4" fontId="14" fillId="0" borderId="34" xfId="0" applyNumberFormat="1" applyFont="1" applyBorder="1" applyAlignment="1">
      <alignment horizontal="right" vertical="center" wrapText="1"/>
    </xf>
    <xf numFmtId="4" fontId="14" fillId="0" borderId="34" xfId="0" quotePrefix="1" applyNumberFormat="1" applyFont="1" applyBorder="1" applyAlignment="1">
      <alignment horizontal="right" vertical="center" wrapText="1"/>
    </xf>
    <xf numFmtId="4" fontId="8" fillId="0" borderId="34" xfId="0" applyNumberFormat="1" applyFont="1" applyBorder="1" applyAlignment="1">
      <alignment horizontal="right" vertical="center" wrapText="1"/>
    </xf>
    <xf numFmtId="4" fontId="8" fillId="0" borderId="34" xfId="0" applyNumberFormat="1" applyFont="1" applyBorder="1" applyAlignment="1">
      <alignment horizontal="right" vertical="center"/>
    </xf>
    <xf numFmtId="4" fontId="14" fillId="0" borderId="34" xfId="0" applyNumberFormat="1" applyFont="1" applyBorder="1" applyAlignment="1">
      <alignment horizontal="right" vertical="center"/>
    </xf>
    <xf numFmtId="4" fontId="8" fillId="0" borderId="38" xfId="0" applyNumberFormat="1" applyFont="1" applyBorder="1" applyAlignment="1">
      <alignment horizontal="right" vertical="center" wrapText="1"/>
    </xf>
    <xf numFmtId="4" fontId="15" fillId="0" borderId="34" xfId="0" applyNumberFormat="1" applyFont="1" applyBorder="1" applyAlignment="1">
      <alignment horizontal="right" vertical="center" wrapText="1"/>
    </xf>
    <xf numFmtId="4" fontId="15" fillId="0" borderId="34" xfId="0" applyNumberFormat="1" applyFont="1" applyBorder="1" applyAlignment="1">
      <alignment horizontal="right" vertical="center"/>
    </xf>
    <xf numFmtId="4" fontId="14" fillId="0" borderId="38" xfId="0" applyNumberFormat="1" applyFont="1" applyBorder="1" applyAlignment="1">
      <alignment horizontal="right" vertical="center" wrapText="1"/>
    </xf>
    <xf numFmtId="4" fontId="14" fillId="0" borderId="38" xfId="0" applyNumberFormat="1" applyFont="1" applyBorder="1" applyAlignment="1">
      <alignment horizontal="right" vertical="center"/>
    </xf>
    <xf numFmtId="4" fontId="14" fillId="0" borderId="35" xfId="0" applyNumberFormat="1" applyFont="1" applyBorder="1" applyAlignment="1">
      <alignment horizontal="right" vertical="center"/>
    </xf>
    <xf numFmtId="4" fontId="7" fillId="0" borderId="38" xfId="0" applyNumberFormat="1" applyFont="1" applyBorder="1" applyAlignment="1">
      <alignment horizontal="right" vertical="center"/>
    </xf>
    <xf numFmtId="4" fontId="3" fillId="0" borderId="1" xfId="0" quotePrefix="1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left" vertical="center"/>
    </xf>
    <xf numFmtId="4" fontId="15" fillId="0" borderId="5" xfId="0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4" fontId="15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horizontal="left" vertical="center"/>
    </xf>
    <xf numFmtId="4" fontId="14" fillId="0" borderId="5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/>
    </xf>
    <xf numFmtId="4" fontId="8" fillId="0" borderId="11" xfId="0" applyNumberFormat="1" applyFont="1" applyBorder="1" applyAlignment="1">
      <alignment horizontal="right" vertical="center" wrapText="1"/>
    </xf>
    <xf numFmtId="4" fontId="8" fillId="0" borderId="11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" fontId="15" fillId="0" borderId="5" xfId="0" applyNumberFormat="1" applyFont="1" applyBorder="1" applyAlignment="1">
      <alignment vertical="center"/>
    </xf>
    <xf numFmtId="0" fontId="15" fillId="0" borderId="5" xfId="0" applyFont="1" applyBorder="1" applyAlignment="1">
      <alignment vertical="center" wrapText="1"/>
    </xf>
    <xf numFmtId="4" fontId="7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0" xfId="0" quotePrefix="1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4" fontId="8" fillId="2" borderId="5" xfId="0" applyNumberFormat="1" applyFont="1" applyFill="1" applyBorder="1" applyAlignment="1">
      <alignment horizontal="right" vertical="center"/>
    </xf>
    <xf numFmtId="4" fontId="14" fillId="0" borderId="3" xfId="0" applyNumberFormat="1" applyFont="1" applyBorder="1" applyAlignment="1">
      <alignment horizontal="right" vertical="center"/>
    </xf>
    <xf numFmtId="4" fontId="14" fillId="0" borderId="22" xfId="0" applyNumberFormat="1" applyFont="1" applyBorder="1" applyAlignment="1">
      <alignment horizontal="right" vertical="center"/>
    </xf>
    <xf numFmtId="3" fontId="7" fillId="0" borderId="13" xfId="0" quotePrefix="1" applyNumberFormat="1" applyFont="1" applyBorder="1" applyAlignment="1">
      <alignment horizontal="center" vertical="center"/>
    </xf>
    <xf numFmtId="3" fontId="7" fillId="0" borderId="11" xfId="0" quotePrefix="1" applyNumberFormat="1" applyFont="1" applyBorder="1" applyAlignment="1">
      <alignment horizontal="left" vertical="center"/>
    </xf>
    <xf numFmtId="3" fontId="7" fillId="0" borderId="17" xfId="0" quotePrefix="1" applyNumberFormat="1" applyFont="1" applyBorder="1" applyAlignment="1">
      <alignment horizontal="left" vertical="center" wrapText="1"/>
    </xf>
    <xf numFmtId="4" fontId="7" fillId="0" borderId="3" xfId="0" quotePrefix="1" applyNumberFormat="1" applyFont="1" applyBorder="1" applyAlignment="1">
      <alignment horizontal="right" vertical="center"/>
    </xf>
    <xf numFmtId="4" fontId="7" fillId="0" borderId="5" xfId="0" quotePrefix="1" applyNumberFormat="1" applyFont="1" applyBorder="1" applyAlignment="1">
      <alignment horizontal="right" vertical="center"/>
    </xf>
    <xf numFmtId="4" fontId="7" fillId="0" borderId="11" xfId="0" quotePrefix="1" applyNumberFormat="1" applyFont="1" applyBorder="1" applyAlignment="1">
      <alignment horizontal="right" vertical="center"/>
    </xf>
    <xf numFmtId="4" fontId="7" fillId="0" borderId="17" xfId="0" quotePrefix="1" applyNumberFormat="1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" xfId="0" quotePrefix="1" applyNumberFormat="1" applyFont="1" applyBorder="1" applyAlignment="1">
      <alignment horizontal="right" vertical="center"/>
    </xf>
    <xf numFmtId="4" fontId="8" fillId="0" borderId="1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vertical="center"/>
    </xf>
    <xf numFmtId="4" fontId="7" fillId="0" borderId="5" xfId="0" applyNumberFormat="1" applyFont="1" applyBorder="1" applyAlignment="1">
      <alignment vertical="center" wrapText="1"/>
    </xf>
    <xf numFmtId="4" fontId="8" fillId="0" borderId="5" xfId="0" applyNumberFormat="1" applyFont="1" applyBorder="1" applyAlignment="1">
      <alignment vertical="center"/>
    </xf>
    <xf numFmtId="4" fontId="19" fillId="0" borderId="5" xfId="0" applyNumberFormat="1" applyFont="1" applyBorder="1" applyAlignment="1">
      <alignment horizontal="right" vertical="center"/>
    </xf>
    <xf numFmtId="4" fontId="18" fillId="0" borderId="5" xfId="0" applyNumberFormat="1" applyFont="1" applyBorder="1" applyAlignment="1">
      <alignment horizontal="right" vertical="center"/>
    </xf>
    <xf numFmtId="4" fontId="8" fillId="0" borderId="5" xfId="0" applyNumberFormat="1" applyFont="1" applyBorder="1"/>
    <xf numFmtId="4" fontId="8" fillId="0" borderId="0" xfId="0" applyNumberFormat="1" applyFont="1" applyAlignment="1">
      <alignment vertical="center"/>
    </xf>
    <xf numFmtId="4" fontId="15" fillId="0" borderId="0" xfId="0" applyNumberFormat="1" applyFont="1" applyAlignment="1">
      <alignment horizontal="right" vertical="center"/>
    </xf>
    <xf numFmtId="4" fontId="8" fillId="0" borderId="5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4" fontId="15" fillId="0" borderId="0" xfId="0" quotePrefix="1" applyNumberFormat="1" applyFont="1" applyAlignment="1">
      <alignment vertical="center" wrapText="1"/>
    </xf>
    <xf numFmtId="4" fontId="15" fillId="0" borderId="3" xfId="0" applyNumberFormat="1" applyFont="1" applyBorder="1" applyAlignment="1">
      <alignment vertical="center"/>
    </xf>
    <xf numFmtId="4" fontId="14" fillId="0" borderId="5" xfId="0" applyNumberFormat="1" applyFont="1" applyBorder="1" applyAlignment="1">
      <alignment vertical="center" wrapText="1"/>
    </xf>
    <xf numFmtId="4" fontId="14" fillId="0" borderId="5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0" fillId="0" borderId="18" xfId="0" applyFont="1" applyBorder="1" applyAlignment="1">
      <alignment horizontal="center" vertical="center" wrapText="1"/>
    </xf>
    <xf numFmtId="3" fontId="10" fillId="0" borderId="18" xfId="0" quotePrefix="1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vertical="center" wrapText="1"/>
    </xf>
    <xf numFmtId="4" fontId="14" fillId="0" borderId="3" xfId="0" applyNumberFormat="1" applyFont="1" applyBorder="1" applyAlignment="1">
      <alignment vertical="center"/>
    </xf>
    <xf numFmtId="0" fontId="15" fillId="0" borderId="5" xfId="0" quotePrefix="1" applyFont="1" applyBorder="1" applyAlignment="1">
      <alignment horizontal="center" vertical="center" wrapText="1"/>
    </xf>
    <xf numFmtId="0" fontId="15" fillId="0" borderId="5" xfId="0" quotePrefix="1" applyFont="1" applyBorder="1" applyAlignment="1">
      <alignment horizontal="left" vertical="center" wrapText="1"/>
    </xf>
    <xf numFmtId="4" fontId="15" fillId="0" borderId="5" xfId="0" quotePrefix="1" applyNumberFormat="1" applyFont="1" applyBorder="1" applyAlignment="1">
      <alignment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center" wrapText="1"/>
    </xf>
    <xf numFmtId="4" fontId="14" fillId="0" borderId="5" xfId="0" quotePrefix="1" applyNumberFormat="1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14" fillId="0" borderId="11" xfId="0" applyNumberFormat="1" applyFont="1" applyBorder="1" applyAlignment="1">
      <alignment horizontal="right" vertical="center" wrapText="1"/>
    </xf>
    <xf numFmtId="4" fontId="7" fillId="0" borderId="0" xfId="0" quotePrefix="1" applyNumberFormat="1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15" fillId="0" borderId="3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 wrapText="1"/>
    </xf>
    <xf numFmtId="4" fontId="14" fillId="0" borderId="22" xfId="0" applyNumberFormat="1" applyFont="1" applyBorder="1" applyAlignment="1">
      <alignment vertical="center" wrapText="1"/>
    </xf>
    <xf numFmtId="4" fontId="14" fillId="0" borderId="22" xfId="0" applyNumberFormat="1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3" fontId="7" fillId="2" borderId="0" xfId="0" applyNumberFormat="1" applyFont="1" applyFill="1" applyAlignment="1">
      <alignment vertical="center"/>
    </xf>
    <xf numFmtId="0" fontId="7" fillId="2" borderId="0" xfId="0" quotePrefix="1" applyFont="1" applyFill="1" applyAlignment="1">
      <alignment horizontal="center" vertical="center"/>
    </xf>
    <xf numFmtId="3" fontId="7" fillId="0" borderId="11" xfId="0" applyNumberFormat="1" applyFont="1" applyBorder="1" applyAlignment="1">
      <alignment vertical="center" wrapText="1"/>
    </xf>
    <xf numFmtId="4" fontId="14" fillId="0" borderId="0" xfId="0" quotePrefix="1" applyNumberFormat="1" applyFont="1" applyAlignment="1">
      <alignment vertical="center" wrapText="1"/>
    </xf>
    <xf numFmtId="4" fontId="15" fillId="0" borderId="1" xfId="0" quotePrefix="1" applyNumberFormat="1" applyFont="1" applyBorder="1" applyAlignment="1">
      <alignment vertical="center" wrapText="1"/>
    </xf>
    <xf numFmtId="4" fontId="7" fillId="0" borderId="11" xfId="0" applyNumberFormat="1" applyFont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 wrapText="1"/>
    </xf>
    <xf numFmtId="4" fontId="15" fillId="2" borderId="3" xfId="0" applyNumberFormat="1" applyFont="1" applyFill="1" applyBorder="1" applyAlignment="1">
      <alignment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 wrapText="1"/>
    </xf>
    <xf numFmtId="4" fontId="14" fillId="2" borderId="3" xfId="0" applyNumberFormat="1" applyFont="1" applyFill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vertical="center" wrapText="1"/>
    </xf>
    <xf numFmtId="4" fontId="14" fillId="0" borderId="0" xfId="0" applyNumberFormat="1" applyFont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5" fillId="0" borderId="3" xfId="0" applyNumberFormat="1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/>
    </xf>
    <xf numFmtId="4" fontId="14" fillId="0" borderId="11" xfId="0" applyNumberFormat="1" applyFont="1" applyBorder="1" applyAlignment="1">
      <alignment vertical="center" wrapText="1"/>
    </xf>
    <xf numFmtId="4" fontId="14" fillId="0" borderId="11" xfId="0" applyNumberFormat="1" applyFont="1" applyBorder="1" applyAlignment="1">
      <alignment vertical="center"/>
    </xf>
    <xf numFmtId="4" fontId="14" fillId="0" borderId="11" xfId="0" quotePrefix="1" applyNumberFormat="1" applyFont="1" applyBorder="1" applyAlignment="1">
      <alignment vertical="center" wrapText="1"/>
    </xf>
    <xf numFmtId="4" fontId="7" fillId="0" borderId="40" xfId="0" applyNumberFormat="1" applyFont="1" applyBorder="1" applyAlignment="1">
      <alignment horizontal="right" vertical="center"/>
    </xf>
    <xf numFmtId="4" fontId="8" fillId="2" borderId="11" xfId="0" applyNumberFormat="1" applyFont="1" applyFill="1" applyBorder="1" applyAlignment="1">
      <alignment horizontal="right" vertical="center" wrapText="1"/>
    </xf>
    <xf numFmtId="4" fontId="8" fillId="2" borderId="11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horizontal="left" vertical="center" indent="2"/>
    </xf>
    <xf numFmtId="4" fontId="6" fillId="0" borderId="12" xfId="0" applyNumberFormat="1" applyFont="1" applyBorder="1" applyAlignment="1">
      <alignment horizontal="left" vertical="center" indent="2"/>
    </xf>
    <xf numFmtId="4" fontId="6" fillId="0" borderId="5" xfId="0" applyNumberFormat="1" applyFont="1" applyBorder="1" applyAlignment="1">
      <alignment horizontal="left" vertical="center" indent="2"/>
    </xf>
    <xf numFmtId="4" fontId="6" fillId="0" borderId="11" xfId="0" applyNumberFormat="1" applyFont="1" applyBorder="1" applyAlignment="1">
      <alignment horizontal="left" vertical="center" indent="2"/>
    </xf>
    <xf numFmtId="4" fontId="6" fillId="0" borderId="5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right"/>
    </xf>
    <xf numFmtId="49" fontId="5" fillId="0" borderId="10" xfId="0" applyNumberFormat="1" applyFont="1" applyBorder="1"/>
    <xf numFmtId="4" fontId="23" fillId="0" borderId="12" xfId="0" applyNumberFormat="1" applyFont="1" applyBorder="1"/>
    <xf numFmtId="4" fontId="6" fillId="0" borderId="5" xfId="0" applyNumberFormat="1" applyFont="1" applyBorder="1"/>
    <xf numFmtId="4" fontId="6" fillId="0" borderId="17" xfId="0" applyNumberFormat="1" applyFont="1" applyBorder="1"/>
    <xf numFmtId="4" fontId="7" fillId="0" borderId="15" xfId="0" applyNumberFormat="1" applyFont="1" applyBorder="1"/>
    <xf numFmtId="4" fontId="23" fillId="0" borderId="5" xfId="0" applyNumberFormat="1" applyFont="1" applyBorder="1"/>
    <xf numFmtId="4" fontId="7" fillId="0" borderId="10" xfId="0" applyNumberFormat="1" applyFont="1" applyBorder="1"/>
    <xf numFmtId="4" fontId="23" fillId="0" borderId="12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center" vertical="center"/>
    </xf>
    <xf numFmtId="4" fontId="7" fillId="0" borderId="12" xfId="0" applyNumberFormat="1" applyFont="1" applyBorder="1"/>
    <xf numFmtId="4" fontId="7" fillId="0" borderId="12" xfId="0" applyNumberFormat="1" applyFont="1" applyBorder="1" applyAlignment="1">
      <alignment horizontal="center" vertical="center"/>
    </xf>
    <xf numFmtId="4" fontId="23" fillId="0" borderId="5" xfId="0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vertical="center" wrapText="1"/>
    </xf>
    <xf numFmtId="4" fontId="5" fillId="0" borderId="10" xfId="0" applyNumberFormat="1" applyFont="1" applyBorder="1"/>
    <xf numFmtId="4" fontId="6" fillId="0" borderId="10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11" xfId="0" applyNumberFormat="1" applyFont="1" applyBorder="1"/>
    <xf numFmtId="4" fontId="6" fillId="0" borderId="11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center"/>
    </xf>
    <xf numFmtId="4" fontId="15" fillId="0" borderId="7" xfId="0" applyNumberFormat="1" applyFont="1" applyBorder="1"/>
    <xf numFmtId="4" fontId="6" fillId="0" borderId="7" xfId="0" applyNumberFormat="1" applyFont="1" applyBorder="1" applyAlignment="1">
      <alignment horizontal="center"/>
    </xf>
    <xf numFmtId="4" fontId="7" fillId="0" borderId="5" xfId="0" applyNumberFormat="1" applyFont="1" applyBorder="1"/>
    <xf numFmtId="4" fontId="7" fillId="0" borderId="5" xfId="0" applyNumberFormat="1" applyFont="1" applyBorder="1" applyAlignment="1">
      <alignment horizontal="center"/>
    </xf>
    <xf numFmtId="4" fontId="7" fillId="0" borderId="17" xfId="0" applyNumberFormat="1" applyFont="1" applyBorder="1"/>
    <xf numFmtId="4" fontId="7" fillId="0" borderId="17" xfId="0" applyNumberFormat="1" applyFont="1" applyBorder="1" applyAlignment="1">
      <alignment horizontal="center"/>
    </xf>
    <xf numFmtId="49" fontId="7" fillId="0" borderId="0" xfId="0" quotePrefix="1" applyNumberFormat="1" applyFont="1" applyAlignment="1">
      <alignment horizontal="left" vertical="center"/>
    </xf>
    <xf numFmtId="4" fontId="7" fillId="0" borderId="0" xfId="0" applyNumberFormat="1" applyFont="1" applyAlignment="1">
      <alignment horizontal="right"/>
    </xf>
    <xf numFmtId="4" fontId="7" fillId="0" borderId="15" xfId="0" applyNumberFormat="1" applyFont="1" applyBorder="1" applyAlignment="1">
      <alignment vertical="center"/>
    </xf>
    <xf numFmtId="4" fontId="7" fillId="0" borderId="10" xfId="0" applyNumberFormat="1" applyFont="1" applyBorder="1" applyAlignment="1">
      <alignment vertical="center"/>
    </xf>
    <xf numFmtId="4" fontId="7" fillId="0" borderId="12" xfId="0" applyNumberFormat="1" applyFont="1" applyBorder="1" applyAlignment="1">
      <alignment vertical="center"/>
    </xf>
    <xf numFmtId="4" fontId="15" fillId="0" borderId="7" xfId="0" applyNumberFormat="1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4" fontId="7" fillId="0" borderId="17" xfId="0" applyNumberFormat="1" applyFont="1" applyBorder="1" applyAlignment="1">
      <alignment vertical="center"/>
    </xf>
    <xf numFmtId="4" fontId="23" fillId="0" borderId="12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4" fontId="6" fillId="0" borderId="17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" fontId="23" fillId="0" borderId="5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4" fontId="6" fillId="0" borderId="11" xfId="0" applyNumberFormat="1" applyFont="1" applyBorder="1" applyAlignment="1">
      <alignment vertical="center"/>
    </xf>
    <xf numFmtId="4" fontId="22" fillId="2" borderId="0" xfId="0" applyNumberFormat="1" applyFont="1" applyFill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horizontal="right" vertical="center"/>
    </xf>
    <xf numFmtId="3" fontId="3" fillId="0" borderId="0" xfId="0" quotePrefix="1" applyNumberFormat="1" applyFont="1" applyAlignment="1">
      <alignment horizontal="center" vertical="center"/>
    </xf>
    <xf numFmtId="4" fontId="3" fillId="0" borderId="0" xfId="0" quotePrefix="1" applyNumberFormat="1" applyFont="1" applyAlignment="1">
      <alignment horizontal="right" vertical="center"/>
    </xf>
    <xf numFmtId="4" fontId="3" fillId="2" borderId="0" xfId="0" quotePrefix="1" applyNumberFormat="1" applyFont="1" applyFill="1" applyAlignment="1">
      <alignment horizontal="right" vertical="center"/>
    </xf>
    <xf numFmtId="0" fontId="6" fillId="0" borderId="41" xfId="0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left" vertical="center" indent="2"/>
    </xf>
    <xf numFmtId="4" fontId="6" fillId="0" borderId="43" xfId="0" applyNumberFormat="1" applyFont="1" applyBorder="1" applyAlignment="1">
      <alignment horizontal="left" vertical="center" indent="2"/>
    </xf>
    <xf numFmtId="3" fontId="7" fillId="0" borderId="44" xfId="0" applyNumberFormat="1" applyFont="1" applyBorder="1" applyAlignment="1">
      <alignment horizontal="left" vertical="center" indent="2"/>
    </xf>
    <xf numFmtId="0" fontId="6" fillId="0" borderId="41" xfId="0" applyFont="1" applyBorder="1" applyAlignment="1">
      <alignment horizontal="center"/>
    </xf>
    <xf numFmtId="4" fontId="6" fillId="0" borderId="42" xfId="0" applyNumberFormat="1" applyFont="1" applyBorder="1" applyAlignment="1">
      <alignment horizontal="center"/>
    </xf>
    <xf numFmtId="4" fontId="6" fillId="0" borderId="43" xfId="0" applyNumberFormat="1" applyFont="1" applyBorder="1" applyAlignment="1">
      <alignment horizontal="center" vertical="center"/>
    </xf>
    <xf numFmtId="3" fontId="7" fillId="0" borderId="41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4" fontId="6" fillId="0" borderId="44" xfId="0" applyNumberFormat="1" applyFont="1" applyBorder="1" applyAlignment="1">
      <alignment horizontal="center" vertical="center"/>
    </xf>
    <xf numFmtId="4" fontId="7" fillId="0" borderId="42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5" xfId="0" applyNumberFormat="1" applyFont="1" applyBorder="1" applyAlignment="1">
      <alignment horizontal="center" vertical="center"/>
    </xf>
    <xf numFmtId="4" fontId="7" fillId="0" borderId="41" xfId="0" applyNumberFormat="1" applyFont="1" applyBorder="1" applyAlignment="1">
      <alignment horizontal="center"/>
    </xf>
    <xf numFmtId="4" fontId="6" fillId="0" borderId="46" xfId="0" applyNumberFormat="1" applyFont="1" applyBorder="1" applyAlignment="1">
      <alignment horizontal="center"/>
    </xf>
    <xf numFmtId="4" fontId="7" fillId="0" borderId="43" xfId="0" applyNumberFormat="1" applyFont="1" applyBorder="1" applyAlignment="1">
      <alignment horizontal="center"/>
    </xf>
    <xf numFmtId="4" fontId="7" fillId="0" borderId="47" xfId="0" applyNumberFormat="1" applyFont="1" applyBorder="1" applyAlignment="1">
      <alignment horizontal="center"/>
    </xf>
    <xf numFmtId="4" fontId="7" fillId="0" borderId="48" xfId="0" applyNumberFormat="1" applyFont="1" applyBorder="1" applyAlignment="1">
      <alignment horizontal="right" vertical="center"/>
    </xf>
    <xf numFmtId="4" fontId="14" fillId="0" borderId="48" xfId="0" applyNumberFormat="1" applyFont="1" applyBorder="1" applyAlignment="1">
      <alignment horizontal="right" vertical="center"/>
    </xf>
    <xf numFmtId="4" fontId="7" fillId="0" borderId="49" xfId="0" applyNumberFormat="1" applyFont="1" applyBorder="1" applyAlignment="1">
      <alignment horizontal="right" vertical="center"/>
    </xf>
    <xf numFmtId="4" fontId="15" fillId="0" borderId="50" xfId="0" applyNumberFormat="1" applyFont="1" applyBorder="1" applyAlignment="1">
      <alignment horizontal="right" vertical="center" wrapText="1"/>
    </xf>
    <xf numFmtId="4" fontId="15" fillId="0" borderId="43" xfId="0" applyNumberFormat="1" applyFont="1" applyBorder="1" applyAlignment="1">
      <alignment horizontal="right" vertical="center" wrapText="1"/>
    </xf>
    <xf numFmtId="4" fontId="14" fillId="0" borderId="43" xfId="0" applyNumberFormat="1" applyFont="1" applyBorder="1" applyAlignment="1">
      <alignment horizontal="right" vertical="center" wrapText="1"/>
    </xf>
    <xf numFmtId="4" fontId="14" fillId="0" borderId="51" xfId="0" applyNumberFormat="1" applyFont="1" applyBorder="1" applyAlignment="1">
      <alignment horizontal="right" vertical="center" wrapText="1"/>
    </xf>
    <xf numFmtId="4" fontId="7" fillId="0" borderId="50" xfId="0" applyNumberFormat="1" applyFont="1" applyBorder="1" applyAlignment="1">
      <alignment horizontal="right" vertical="center"/>
    </xf>
    <xf numFmtId="4" fontId="14" fillId="0" borderId="50" xfId="0" applyNumberFormat="1" applyFont="1" applyBorder="1" applyAlignment="1">
      <alignment horizontal="right" vertical="center"/>
    </xf>
    <xf numFmtId="4" fontId="15" fillId="0" borderId="50" xfId="0" applyNumberFormat="1" applyFont="1" applyBorder="1" applyAlignment="1">
      <alignment horizontal="right" vertical="center"/>
    </xf>
    <xf numFmtId="4" fontId="14" fillId="0" borderId="50" xfId="0" applyNumberFormat="1" applyFont="1" applyBorder="1" applyAlignment="1">
      <alignment horizontal="right"/>
    </xf>
    <xf numFmtId="4" fontId="14" fillId="0" borderId="43" xfId="0" applyNumberFormat="1" applyFont="1" applyBorder="1" applyAlignment="1">
      <alignment horizontal="right"/>
    </xf>
    <xf numFmtId="4" fontId="15" fillId="0" borderId="43" xfId="0" applyNumberFormat="1" applyFont="1" applyBorder="1" applyAlignment="1">
      <alignment vertical="center"/>
    </xf>
    <xf numFmtId="4" fontId="15" fillId="0" borderId="43" xfId="0" applyNumberFormat="1" applyFont="1" applyBorder="1" applyAlignment="1">
      <alignment horizontal="right"/>
    </xf>
    <xf numFmtId="4" fontId="14" fillId="0" borderId="5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0" borderId="45" xfId="0" applyNumberFormat="1" applyFont="1" applyBorder="1" applyAlignment="1">
      <alignment horizontal="right" vertical="center"/>
    </xf>
    <xf numFmtId="4" fontId="14" fillId="0" borderId="49" xfId="0" applyNumberFormat="1" applyFont="1" applyBorder="1" applyAlignment="1">
      <alignment horizontal="right" vertical="center"/>
    </xf>
    <xf numFmtId="4" fontId="15" fillId="0" borderId="43" xfId="0" applyNumberFormat="1" applyFont="1" applyBorder="1" applyAlignment="1">
      <alignment horizontal="right" vertical="center"/>
    </xf>
    <xf numFmtId="4" fontId="7" fillId="0" borderId="47" xfId="0" applyNumberFormat="1" applyFont="1" applyBorder="1" applyAlignment="1">
      <alignment horizontal="right" vertical="center"/>
    </xf>
    <xf numFmtId="4" fontId="8" fillId="0" borderId="43" xfId="0" applyNumberFormat="1" applyFont="1" applyBorder="1" applyAlignment="1">
      <alignment horizontal="right" vertical="center"/>
    </xf>
    <xf numFmtId="4" fontId="7" fillId="0" borderId="43" xfId="0" applyNumberFormat="1" applyFont="1" applyBorder="1" applyAlignment="1">
      <alignment horizontal="right" vertical="center"/>
    </xf>
    <xf numFmtId="4" fontId="14" fillId="0" borderId="43" xfId="0" applyNumberFormat="1" applyFont="1" applyBorder="1" applyAlignment="1">
      <alignment horizontal="right" vertical="center"/>
    </xf>
    <xf numFmtId="3" fontId="7" fillId="0" borderId="50" xfId="0" applyNumberFormat="1" applyFont="1" applyBorder="1" applyAlignment="1">
      <alignment horizontal="right" vertical="center"/>
    </xf>
    <xf numFmtId="3" fontId="7" fillId="0" borderId="43" xfId="0" applyNumberFormat="1" applyFont="1" applyBorder="1" applyAlignment="1">
      <alignment horizontal="right" vertical="center"/>
    </xf>
    <xf numFmtId="3" fontId="8" fillId="0" borderId="51" xfId="0" applyNumberFormat="1" applyFont="1" applyBorder="1" applyAlignment="1">
      <alignment horizontal="right" vertical="center"/>
    </xf>
    <xf numFmtId="4" fontId="15" fillId="0" borderId="43" xfId="0" quotePrefix="1" applyNumberFormat="1" applyFont="1" applyBorder="1" applyAlignment="1">
      <alignment vertical="center" wrapText="1"/>
    </xf>
    <xf numFmtId="4" fontId="14" fillId="0" borderId="43" xfId="0" quotePrefix="1" applyNumberFormat="1" applyFont="1" applyBorder="1" applyAlignment="1">
      <alignment vertical="center" wrapText="1"/>
    </xf>
    <xf numFmtId="4" fontId="14" fillId="0" borderId="51" xfId="0" applyNumberFormat="1" applyFont="1" applyBorder="1" applyAlignment="1">
      <alignment horizontal="right" vertical="center"/>
    </xf>
    <xf numFmtId="4" fontId="14" fillId="0" borderId="52" xfId="0" quotePrefix="1" applyNumberFormat="1" applyFont="1" applyBorder="1" applyAlignment="1">
      <alignment vertical="center" wrapText="1"/>
    </xf>
    <xf numFmtId="4" fontId="14" fillId="0" borderId="51" xfId="0" quotePrefix="1" applyNumberFormat="1" applyFont="1" applyBorder="1" applyAlignment="1">
      <alignment vertical="center" wrapText="1"/>
    </xf>
    <xf numFmtId="4" fontId="15" fillId="0" borderId="51" xfId="0" quotePrefix="1" applyNumberFormat="1" applyFont="1" applyBorder="1" applyAlignment="1">
      <alignment vertical="center" wrapText="1"/>
    </xf>
    <xf numFmtId="4" fontId="7" fillId="0" borderId="8" xfId="0" applyNumberFormat="1" applyFont="1" applyBorder="1" applyAlignment="1">
      <alignment vertical="center"/>
    </xf>
    <xf numFmtId="4" fontId="14" fillId="0" borderId="45" xfId="0" applyNumberFormat="1" applyFont="1" applyBorder="1" applyAlignment="1">
      <alignment horizontal="right" vertical="center"/>
    </xf>
    <xf numFmtId="4" fontId="15" fillId="2" borderId="0" xfId="0" applyNumberFormat="1" applyFont="1" applyFill="1" applyAlignment="1">
      <alignment horizontal="right" vertical="center"/>
    </xf>
    <xf numFmtId="4" fontId="0" fillId="0" borderId="0" xfId="0" applyNumberFormat="1"/>
    <xf numFmtId="3" fontId="2" fillId="0" borderId="0" xfId="0" applyNumberFormat="1" applyFont="1" applyAlignment="1">
      <alignment horizontal="left"/>
    </xf>
    <xf numFmtId="3" fontId="2" fillId="0" borderId="0" xfId="0" quotePrefix="1" applyNumberFormat="1" applyFont="1" applyAlignment="1">
      <alignment vertical="center"/>
    </xf>
    <xf numFmtId="3" fontId="2" fillId="0" borderId="0" xfId="0" quotePrefix="1" applyNumberFormat="1" applyFont="1" applyAlignment="1">
      <alignment horizontal="left" vertic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5" fillId="0" borderId="18" xfId="0" quotePrefix="1" applyNumberFormat="1" applyFont="1" applyBorder="1" applyAlignment="1">
      <alignment horizontal="center" vertical="center" wrapText="1"/>
    </xf>
    <xf numFmtId="3" fontId="5" fillId="0" borderId="25" xfId="0" quotePrefix="1" applyNumberFormat="1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3" fillId="0" borderId="25" xfId="0" quotePrefix="1" applyNumberFormat="1" applyFont="1" applyBorder="1" applyAlignment="1">
      <alignment horizontal="center" vertical="center"/>
    </xf>
    <xf numFmtId="0" fontId="5" fillId="0" borderId="18" xfId="0" quotePrefix="1" applyFont="1" applyBorder="1" applyAlignment="1">
      <alignment horizontal="center" vertical="center" wrapText="1"/>
    </xf>
    <xf numFmtId="0" fontId="5" fillId="0" borderId="25" xfId="0" quotePrefix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49" fontId="7" fillId="0" borderId="33" xfId="0" applyNumberFormat="1" applyFont="1" applyBorder="1" applyAlignment="1">
      <alignment horizontal="right"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9" xfId="0" applyNumberFormat="1" applyFont="1" applyBorder="1" applyAlignment="1">
      <alignment horizontal="right" vertical="center"/>
    </xf>
    <xf numFmtId="49" fontId="7" fillId="0" borderId="10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0" fontId="10" fillId="0" borderId="24" xfId="0" quotePrefix="1" applyFont="1" applyBorder="1" applyAlignment="1">
      <alignment horizontal="center" vertical="center" wrapText="1"/>
    </xf>
    <xf numFmtId="0" fontId="10" fillId="0" borderId="8" xfId="0" quotePrefix="1" applyFont="1" applyBorder="1" applyAlignment="1">
      <alignment horizontal="center" vertical="center" wrapText="1"/>
    </xf>
    <xf numFmtId="0" fontId="7" fillId="0" borderId="24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3" fontId="2" fillId="2" borderId="0" xfId="0" quotePrefix="1" applyNumberFormat="1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center"/>
    </xf>
    <xf numFmtId="0" fontId="10" fillId="0" borderId="18" xfId="0" quotePrefix="1" applyFont="1" applyBorder="1" applyAlignment="1">
      <alignment horizontal="center" vertical="center" wrapText="1"/>
    </xf>
    <xf numFmtId="3" fontId="3" fillId="0" borderId="1" xfId="0" quotePrefix="1" applyNumberFormat="1" applyFont="1" applyBorder="1" applyAlignment="1">
      <alignment horizontal="center"/>
    </xf>
    <xf numFmtId="3" fontId="7" fillId="0" borderId="24" xfId="0" quotePrefix="1" applyNumberFormat="1" applyFont="1" applyBorder="1" applyAlignment="1">
      <alignment horizontal="center" vertical="center"/>
    </xf>
    <xf numFmtId="3" fontId="7" fillId="0" borderId="8" xfId="0" quotePrefix="1" applyNumberFormat="1" applyFont="1" applyBorder="1" applyAlignment="1">
      <alignment horizontal="center" vertical="center"/>
    </xf>
    <xf numFmtId="3" fontId="3" fillId="0" borderId="24" xfId="0" quotePrefix="1" applyNumberFormat="1" applyFont="1" applyBorder="1" applyAlignment="1">
      <alignment horizontal="center"/>
    </xf>
    <xf numFmtId="3" fontId="3" fillId="0" borderId="8" xfId="0" quotePrefix="1" applyNumberFormat="1" applyFont="1" applyBorder="1" applyAlignment="1">
      <alignment horizontal="center"/>
    </xf>
    <xf numFmtId="49" fontId="7" fillId="0" borderId="0" xfId="0" quotePrefix="1" applyNumberFormat="1" applyFont="1" applyAlignment="1">
      <alignment horizontal="left" vertical="center" wrapText="1"/>
    </xf>
    <xf numFmtId="3" fontId="3" fillId="0" borderId="1" xfId="0" quotePrefix="1" applyNumberFormat="1" applyFont="1" applyBorder="1" applyAlignment="1">
      <alignment horizontal="center" vertical="center"/>
    </xf>
    <xf numFmtId="3" fontId="7" fillId="0" borderId="1" xfId="0" quotePrefix="1" applyNumberFormat="1" applyFont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left" vertical="center"/>
    </xf>
    <xf numFmtId="3" fontId="7" fillId="0" borderId="1" xfId="0" quotePrefix="1" applyNumberFormat="1" applyFont="1" applyBorder="1" applyAlignment="1">
      <alignment horizontal="left" vertical="center"/>
    </xf>
    <xf numFmtId="3" fontId="7" fillId="0" borderId="24" xfId="0" quotePrefix="1" applyNumberFormat="1" applyFont="1" applyBorder="1" applyAlignment="1">
      <alignment horizontal="left" vertical="center" wrapText="1"/>
    </xf>
    <xf numFmtId="3" fontId="7" fillId="0" borderId="8" xfId="0" quotePrefix="1" applyNumberFormat="1" applyFont="1" applyBorder="1" applyAlignment="1">
      <alignment horizontal="left" vertical="center" wrapText="1"/>
    </xf>
    <xf numFmtId="3" fontId="2" fillId="0" borderId="0" xfId="0" quotePrefix="1" applyNumberFormat="1" applyFont="1" applyAlignment="1">
      <alignment horizontal="left" vertical="center" wrapText="1"/>
    </xf>
    <xf numFmtId="49" fontId="7" fillId="0" borderId="24" xfId="0" quotePrefix="1" applyNumberFormat="1" applyFont="1" applyBorder="1" applyAlignment="1">
      <alignment horizontal="left" vertical="center" wrapText="1"/>
    </xf>
    <xf numFmtId="49" fontId="7" fillId="0" borderId="8" xfId="0" quotePrefix="1" applyNumberFormat="1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3" fontId="24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left"/>
    </xf>
  </cellXfs>
  <cellStyles count="3">
    <cellStyle name="Normalno" xfId="0" builtinId="0"/>
    <cellStyle name="Normalno 2" xfId="1" xr:uid="{00000000-0005-0000-0000-000001000000}"/>
    <cellStyle name="Obično_Lis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2"/>
  <sheetViews>
    <sheetView workbookViewId="0">
      <selection activeCell="F151" sqref="F151"/>
    </sheetView>
  </sheetViews>
  <sheetFormatPr defaultRowHeight="12.75" x14ac:dyDescent="0.2"/>
  <cols>
    <col min="1" max="1" width="8.7109375" customWidth="1"/>
    <col min="2" max="2" width="41.7109375" customWidth="1"/>
    <col min="3" max="3" width="17.28515625" customWidth="1"/>
    <col min="4" max="4" width="17.140625" customWidth="1"/>
    <col min="5" max="5" width="16.85546875" customWidth="1"/>
    <col min="6" max="6" width="17.140625" customWidth="1"/>
    <col min="7" max="7" width="10.7109375" customWidth="1"/>
    <col min="8" max="8" width="11.140625" customWidth="1"/>
    <col min="9" max="9" width="10.140625" bestFit="1" customWidth="1"/>
  </cols>
  <sheetData>
    <row r="1" spans="1:8" ht="27.6" customHeight="1" x14ac:dyDescent="0.3">
      <c r="A1" s="371" t="s">
        <v>179</v>
      </c>
      <c r="B1" s="371"/>
      <c r="C1" s="371"/>
      <c r="D1" s="371"/>
      <c r="E1" s="371"/>
      <c r="F1" s="371"/>
      <c r="G1" s="371"/>
      <c r="H1" s="371"/>
    </row>
    <row r="2" spans="1:8" ht="50.45" customHeight="1" x14ac:dyDescent="0.2">
      <c r="A2" s="372" t="s">
        <v>196</v>
      </c>
      <c r="B2" s="372"/>
      <c r="C2" s="372"/>
      <c r="D2" s="372"/>
      <c r="E2" s="372"/>
      <c r="F2" s="372"/>
      <c r="G2" s="372"/>
      <c r="H2" s="372"/>
    </row>
    <row r="3" spans="1:8" ht="20.45" customHeight="1" x14ac:dyDescent="0.2">
      <c r="A3" s="372"/>
      <c r="B3" s="372"/>
      <c r="C3" s="372"/>
      <c r="D3" s="372"/>
      <c r="E3" s="372"/>
      <c r="F3" s="372"/>
      <c r="G3" s="372"/>
      <c r="H3" s="372"/>
    </row>
    <row r="4" spans="1:8" ht="15" x14ac:dyDescent="0.25">
      <c r="A4" s="1"/>
      <c r="B4" s="1"/>
      <c r="C4" s="1"/>
      <c r="D4" s="11"/>
      <c r="E4" s="11"/>
      <c r="F4" s="11"/>
      <c r="G4" s="11"/>
      <c r="H4" s="1"/>
    </row>
    <row r="5" spans="1:8" ht="20.25" x14ac:dyDescent="0.2">
      <c r="A5" s="374" t="s">
        <v>26</v>
      </c>
      <c r="B5" s="374"/>
      <c r="C5" s="374"/>
      <c r="D5" s="374"/>
      <c r="E5" s="374"/>
      <c r="F5" s="374"/>
      <c r="G5" s="374"/>
      <c r="H5" s="374"/>
    </row>
    <row r="6" spans="1:8" ht="15" x14ac:dyDescent="0.25">
      <c r="A6" s="2"/>
      <c r="B6" s="3"/>
      <c r="C6" s="3"/>
      <c r="D6" s="4"/>
      <c r="E6" s="4"/>
      <c r="F6" s="4"/>
      <c r="G6" s="4"/>
      <c r="H6" s="3"/>
    </row>
    <row r="7" spans="1:8" x14ac:dyDescent="0.2">
      <c r="A7" s="379" t="s">
        <v>27</v>
      </c>
      <c r="B7" s="381" t="s">
        <v>3</v>
      </c>
      <c r="C7" s="381" t="s">
        <v>114</v>
      </c>
      <c r="D7" s="375" t="s">
        <v>192</v>
      </c>
      <c r="E7" s="375" t="s">
        <v>193</v>
      </c>
      <c r="F7" s="375" t="s">
        <v>194</v>
      </c>
      <c r="G7" s="375" t="s">
        <v>60</v>
      </c>
      <c r="H7" s="375" t="s">
        <v>60</v>
      </c>
    </row>
    <row r="8" spans="1:8" x14ac:dyDescent="0.2">
      <c r="A8" s="380"/>
      <c r="B8" s="382"/>
      <c r="C8" s="382"/>
      <c r="D8" s="376"/>
      <c r="E8" s="376"/>
      <c r="F8" s="376"/>
      <c r="G8" s="376"/>
      <c r="H8" s="376"/>
    </row>
    <row r="9" spans="1:8" x14ac:dyDescent="0.2">
      <c r="A9" s="377">
        <v>1</v>
      </c>
      <c r="B9" s="377"/>
      <c r="C9" s="113">
        <v>2</v>
      </c>
      <c r="D9" s="114">
        <v>3</v>
      </c>
      <c r="E9" s="115">
        <v>4</v>
      </c>
      <c r="F9" s="112">
        <v>5</v>
      </c>
      <c r="G9" s="114" t="s">
        <v>61</v>
      </c>
      <c r="H9" s="115" t="s">
        <v>62</v>
      </c>
    </row>
    <row r="10" spans="1:8" ht="30" x14ac:dyDescent="0.2">
      <c r="A10" s="109">
        <v>63</v>
      </c>
      <c r="B10" s="109" t="s">
        <v>29</v>
      </c>
      <c r="C10" s="122">
        <f>SUM(C11:C12)</f>
        <v>0</v>
      </c>
      <c r="D10" s="122">
        <f t="shared" ref="D10:F10" si="0">SUM(D11:D12)</f>
        <v>0</v>
      </c>
      <c r="E10" s="122">
        <f t="shared" si="0"/>
        <v>0</v>
      </c>
      <c r="F10" s="122">
        <f t="shared" si="0"/>
        <v>0</v>
      </c>
      <c r="G10" s="123" t="e">
        <f>SUM(F10/C10*100)</f>
        <v>#DIV/0!</v>
      </c>
      <c r="H10" s="332" t="e">
        <f>SUM(F10/E10*100)</f>
        <v>#DIV/0!</v>
      </c>
    </row>
    <row r="11" spans="1:8" ht="15" x14ac:dyDescent="0.2">
      <c r="A11" s="104">
        <v>6323</v>
      </c>
      <c r="B11" s="104" t="s">
        <v>188</v>
      </c>
      <c r="C11" s="125"/>
      <c r="D11" s="126"/>
      <c r="E11" s="126"/>
      <c r="F11" s="126"/>
      <c r="G11" s="124" t="e">
        <f>SUM(F11/C11*100)</f>
        <v>#DIV/0!</v>
      </c>
      <c r="H11" s="332" t="e">
        <f>SUM(F11/E11*100)</f>
        <v>#DIV/0!</v>
      </c>
    </row>
    <row r="12" spans="1:8" ht="30" x14ac:dyDescent="0.2">
      <c r="A12" s="104">
        <v>6361</v>
      </c>
      <c r="B12" s="104" t="s">
        <v>115</v>
      </c>
      <c r="C12" s="125"/>
      <c r="D12" s="126"/>
      <c r="E12" s="126"/>
      <c r="F12" s="126"/>
      <c r="G12" s="124" t="e">
        <f>SUM(F12/C12*100)</f>
        <v>#DIV/0!</v>
      </c>
      <c r="H12" s="332" t="e">
        <f>SUM(F12/E12*100)</f>
        <v>#DIV/0!</v>
      </c>
    </row>
    <row r="13" spans="1:8" ht="15" x14ac:dyDescent="0.2">
      <c r="A13" s="105">
        <v>64</v>
      </c>
      <c r="B13" s="106" t="s">
        <v>116</v>
      </c>
      <c r="C13" s="124">
        <f>SUM(C14:C14)</f>
        <v>97</v>
      </c>
      <c r="D13" s="124">
        <f t="shared" ref="D13:F13" si="1">SUM(D14:D14)</f>
        <v>0</v>
      </c>
      <c r="E13" s="124">
        <f t="shared" si="1"/>
        <v>0</v>
      </c>
      <c r="F13" s="124">
        <f t="shared" si="1"/>
        <v>8.83</v>
      </c>
      <c r="G13" s="124">
        <f>SUM(F13/C13*100)</f>
        <v>9.103092783505156</v>
      </c>
      <c r="H13" s="332" t="e">
        <f>SUM(F13/E13*100)</f>
        <v>#DIV/0!</v>
      </c>
    </row>
    <row r="14" spans="1:8" ht="30" x14ac:dyDescent="0.2">
      <c r="A14" s="107">
        <v>6413</v>
      </c>
      <c r="B14" s="108" t="s">
        <v>117</v>
      </c>
      <c r="C14" s="127">
        <v>97</v>
      </c>
      <c r="D14" s="128"/>
      <c r="E14" s="128"/>
      <c r="F14" s="128">
        <v>8.83</v>
      </c>
      <c r="G14" s="129">
        <f>SUM(F14/C14*100)</f>
        <v>9.103092783505156</v>
      </c>
      <c r="H14" s="333" t="e">
        <f>SUM(F14/E14*100)</f>
        <v>#DIV/0!</v>
      </c>
    </row>
    <row r="15" spans="1:8" ht="45" x14ac:dyDescent="0.2">
      <c r="A15" s="105">
        <v>65</v>
      </c>
      <c r="B15" s="106" t="s">
        <v>118</v>
      </c>
      <c r="C15" s="124">
        <f>SUM(C16:C16)</f>
        <v>3786741</v>
      </c>
      <c r="D15" s="124">
        <f t="shared" ref="D15:F15" si="2">SUM(D16:D16)</f>
        <v>7580000</v>
      </c>
      <c r="E15" s="124">
        <f t="shared" si="2"/>
        <v>8233296</v>
      </c>
      <c r="F15" s="124">
        <f t="shared" si="2"/>
        <v>4214429.7300000004</v>
      </c>
      <c r="G15" s="124">
        <f t="shared" ref="G15:G32" si="3">SUM(F15/C15*100)</f>
        <v>111.29437503119439</v>
      </c>
      <c r="H15" s="332">
        <f t="shared" ref="H15:H32" si="4">SUM(F15/E15*100)</f>
        <v>51.187637733418065</v>
      </c>
    </row>
    <row r="16" spans="1:8" ht="30" x14ac:dyDescent="0.2">
      <c r="A16" s="107">
        <v>6526</v>
      </c>
      <c r="B16" s="108" t="s">
        <v>42</v>
      </c>
      <c r="C16" s="127">
        <v>3786741</v>
      </c>
      <c r="D16" s="128">
        <v>7580000</v>
      </c>
      <c r="E16" s="128">
        <v>8233296</v>
      </c>
      <c r="F16" s="128">
        <v>4214429.7300000004</v>
      </c>
      <c r="G16" s="129">
        <f t="shared" si="3"/>
        <v>111.29437503119439</v>
      </c>
      <c r="H16" s="333">
        <f t="shared" si="4"/>
        <v>51.187637733418065</v>
      </c>
    </row>
    <row r="17" spans="1:8" ht="30" x14ac:dyDescent="0.2">
      <c r="A17" s="105">
        <v>66</v>
      </c>
      <c r="B17" s="106" t="s">
        <v>39</v>
      </c>
      <c r="C17" s="124">
        <f>SUM(C18:C21)</f>
        <v>0</v>
      </c>
      <c r="D17" s="124">
        <f t="shared" ref="D17:F17" si="5">SUM(D18:D21)</f>
        <v>0</v>
      </c>
      <c r="E17" s="124">
        <f t="shared" si="5"/>
        <v>0</v>
      </c>
      <c r="F17" s="124">
        <f t="shared" si="5"/>
        <v>0</v>
      </c>
      <c r="G17" s="124" t="e">
        <f t="shared" si="3"/>
        <v>#DIV/0!</v>
      </c>
      <c r="H17" s="332" t="e">
        <f t="shared" si="4"/>
        <v>#DIV/0!</v>
      </c>
    </row>
    <row r="18" spans="1:8" ht="15" x14ac:dyDescent="0.2">
      <c r="A18" s="107">
        <v>6614</v>
      </c>
      <c r="B18" s="108" t="s">
        <v>119</v>
      </c>
      <c r="C18" s="130"/>
      <c r="D18" s="128"/>
      <c r="E18" s="128"/>
      <c r="F18" s="128"/>
      <c r="G18" s="129" t="e">
        <f t="shared" si="3"/>
        <v>#DIV/0!</v>
      </c>
      <c r="H18" s="333" t="e">
        <f t="shared" si="4"/>
        <v>#DIV/0!</v>
      </c>
    </row>
    <row r="19" spans="1:8" ht="15" x14ac:dyDescent="0.2">
      <c r="A19" s="107">
        <v>6615</v>
      </c>
      <c r="B19" s="108" t="s">
        <v>120</v>
      </c>
      <c r="C19" s="127"/>
      <c r="D19" s="128"/>
      <c r="E19" s="128"/>
      <c r="F19" s="128"/>
      <c r="G19" s="129" t="e">
        <f t="shared" si="3"/>
        <v>#DIV/0!</v>
      </c>
      <c r="H19" s="333" t="e">
        <f t="shared" si="4"/>
        <v>#DIV/0!</v>
      </c>
    </row>
    <row r="20" spans="1:8" ht="15" x14ac:dyDescent="0.2">
      <c r="A20" s="107">
        <v>6631</v>
      </c>
      <c r="B20" s="108" t="s">
        <v>121</v>
      </c>
      <c r="C20" s="127"/>
      <c r="D20" s="128"/>
      <c r="E20" s="128"/>
      <c r="F20" s="128"/>
      <c r="G20" s="129" t="e">
        <f t="shared" si="3"/>
        <v>#DIV/0!</v>
      </c>
      <c r="H20" s="333" t="e">
        <f t="shared" si="4"/>
        <v>#DIV/0!</v>
      </c>
    </row>
    <row r="21" spans="1:8" ht="15" x14ac:dyDescent="0.2">
      <c r="A21" s="107">
        <v>6632</v>
      </c>
      <c r="B21" s="108" t="s">
        <v>122</v>
      </c>
      <c r="C21" s="127"/>
      <c r="D21" s="128"/>
      <c r="E21" s="128"/>
      <c r="F21" s="128"/>
      <c r="G21" s="129" t="e">
        <f t="shared" si="3"/>
        <v>#DIV/0!</v>
      </c>
      <c r="H21" s="333" t="e">
        <f t="shared" si="4"/>
        <v>#DIV/0!</v>
      </c>
    </row>
    <row r="22" spans="1:8" ht="30" x14ac:dyDescent="0.2">
      <c r="A22" s="105">
        <v>67</v>
      </c>
      <c r="B22" s="106" t="s">
        <v>32</v>
      </c>
      <c r="C22" s="124">
        <f>SUM(C23:C24)</f>
        <v>2410630</v>
      </c>
      <c r="D22" s="124">
        <f t="shared" ref="D22:F22" si="6">SUM(D23:D24)</f>
        <v>5376260</v>
      </c>
      <c r="E22" s="124">
        <f t="shared" si="6"/>
        <v>5376260</v>
      </c>
      <c r="F22" s="124">
        <f t="shared" si="6"/>
        <v>2445325.5</v>
      </c>
      <c r="G22" s="124">
        <f t="shared" si="3"/>
        <v>101.43927106192156</v>
      </c>
      <c r="H22" s="332">
        <f t="shared" si="4"/>
        <v>45.483765666095017</v>
      </c>
    </row>
    <row r="23" spans="1:8" ht="30" x14ac:dyDescent="0.2">
      <c r="A23" s="107">
        <v>6711</v>
      </c>
      <c r="B23" s="108" t="s">
        <v>33</v>
      </c>
      <c r="C23" s="127">
        <v>2410630</v>
      </c>
      <c r="D23" s="128">
        <v>5026260</v>
      </c>
      <c r="E23" s="128">
        <v>5026260</v>
      </c>
      <c r="F23" s="128">
        <v>2445325.5</v>
      </c>
      <c r="G23" s="129">
        <f t="shared" si="3"/>
        <v>101.43927106192156</v>
      </c>
      <c r="H23" s="333">
        <f t="shared" si="4"/>
        <v>48.650994974394479</v>
      </c>
    </row>
    <row r="24" spans="1:8" ht="45" x14ac:dyDescent="0.2">
      <c r="A24" s="107">
        <v>6712</v>
      </c>
      <c r="B24" s="108" t="s">
        <v>34</v>
      </c>
      <c r="C24" s="127"/>
      <c r="D24" s="128">
        <v>350000</v>
      </c>
      <c r="E24" s="128">
        <v>350000</v>
      </c>
      <c r="F24" s="128"/>
      <c r="G24" s="129" t="e">
        <f t="shared" si="3"/>
        <v>#DIV/0!</v>
      </c>
      <c r="H24" s="333">
        <f t="shared" si="4"/>
        <v>0</v>
      </c>
    </row>
    <row r="25" spans="1:8" ht="15" x14ac:dyDescent="0.2">
      <c r="A25" s="105">
        <v>68</v>
      </c>
      <c r="B25" s="106" t="s">
        <v>123</v>
      </c>
      <c r="C25" s="124">
        <f>SUM(C26)</f>
        <v>0</v>
      </c>
      <c r="D25" s="124">
        <f t="shared" ref="D25:F25" si="7">SUM(D26)</f>
        <v>0</v>
      </c>
      <c r="E25" s="124">
        <f t="shared" si="7"/>
        <v>0</v>
      </c>
      <c r="F25" s="124">
        <f t="shared" si="7"/>
        <v>0</v>
      </c>
      <c r="G25" s="124" t="e">
        <f t="shared" si="3"/>
        <v>#DIV/0!</v>
      </c>
      <c r="H25" s="332" t="e">
        <f t="shared" si="4"/>
        <v>#DIV/0!</v>
      </c>
    </row>
    <row r="26" spans="1:8" ht="15" x14ac:dyDescent="0.2">
      <c r="A26" s="107">
        <v>6831</v>
      </c>
      <c r="B26" s="108" t="s">
        <v>113</v>
      </c>
      <c r="C26" s="127"/>
      <c r="D26" s="128"/>
      <c r="E26" s="128"/>
      <c r="F26" s="128"/>
      <c r="G26" s="124" t="e">
        <f t="shared" si="3"/>
        <v>#DIV/0!</v>
      </c>
      <c r="H26" s="332" t="e">
        <f t="shared" si="4"/>
        <v>#DIV/0!</v>
      </c>
    </row>
    <row r="27" spans="1:8" ht="30" x14ac:dyDescent="0.2">
      <c r="A27" s="100">
        <v>72</v>
      </c>
      <c r="B27" s="101" t="s">
        <v>124</v>
      </c>
      <c r="C27" s="131">
        <f>SUM(C28:C31)</f>
        <v>22501</v>
      </c>
      <c r="D27" s="132">
        <f>SUM(D28:D31)</f>
        <v>0</v>
      </c>
      <c r="E27" s="132">
        <f>SUM(E28:E31)</f>
        <v>0</v>
      </c>
      <c r="F27" s="132">
        <f>SUM(F28:F31)</f>
        <v>0</v>
      </c>
      <c r="G27" s="124">
        <f t="shared" si="3"/>
        <v>0</v>
      </c>
      <c r="H27" s="332" t="e">
        <f t="shared" si="4"/>
        <v>#DIV/0!</v>
      </c>
    </row>
    <row r="28" spans="1:8" ht="15" x14ac:dyDescent="0.2">
      <c r="A28" s="102">
        <v>7221</v>
      </c>
      <c r="B28" s="103" t="s">
        <v>93</v>
      </c>
      <c r="C28" s="125"/>
      <c r="D28" s="129"/>
      <c r="E28" s="129"/>
      <c r="F28" s="129"/>
      <c r="G28" s="124" t="e">
        <f t="shared" si="3"/>
        <v>#DIV/0!</v>
      </c>
      <c r="H28" s="332" t="e">
        <f t="shared" si="4"/>
        <v>#DIV/0!</v>
      </c>
    </row>
    <row r="29" spans="1:8" ht="15" x14ac:dyDescent="0.2">
      <c r="A29" s="102">
        <v>7224</v>
      </c>
      <c r="B29" s="103" t="s">
        <v>125</v>
      </c>
      <c r="C29" s="125"/>
      <c r="D29" s="129"/>
      <c r="E29" s="129"/>
      <c r="F29" s="129"/>
      <c r="G29" s="124" t="e">
        <f t="shared" si="3"/>
        <v>#DIV/0!</v>
      </c>
      <c r="H29" s="332" t="e">
        <f t="shared" si="4"/>
        <v>#DIV/0!</v>
      </c>
    </row>
    <row r="30" spans="1:8" ht="30" x14ac:dyDescent="0.2">
      <c r="A30" s="102">
        <v>7227</v>
      </c>
      <c r="B30" s="103" t="s">
        <v>126</v>
      </c>
      <c r="C30" s="125"/>
      <c r="D30" s="129"/>
      <c r="E30" s="129"/>
      <c r="F30" s="129"/>
      <c r="G30" s="124" t="e">
        <f t="shared" si="3"/>
        <v>#DIV/0!</v>
      </c>
      <c r="H30" s="332" t="e">
        <f t="shared" si="4"/>
        <v>#DIV/0!</v>
      </c>
    </row>
    <row r="31" spans="1:8" ht="15" x14ac:dyDescent="0.2">
      <c r="A31" s="110">
        <v>7231</v>
      </c>
      <c r="B31" s="111" t="s">
        <v>127</v>
      </c>
      <c r="C31" s="133">
        <v>22501</v>
      </c>
      <c r="D31" s="134"/>
      <c r="E31" s="134"/>
      <c r="F31" s="135"/>
      <c r="G31" s="136">
        <f t="shared" si="3"/>
        <v>0</v>
      </c>
      <c r="H31" s="334" t="e">
        <f t="shared" si="4"/>
        <v>#DIV/0!</v>
      </c>
    </row>
    <row r="32" spans="1:8" ht="19.5" x14ac:dyDescent="0.2">
      <c r="A32" s="378" t="s">
        <v>95</v>
      </c>
      <c r="B32" s="378"/>
      <c r="C32" s="137">
        <f>SUM(C10+C13+C15+C22+C17+C25+C27)</f>
        <v>6219969</v>
      </c>
      <c r="D32" s="137">
        <f>SUM(D10+D13+D15+D22+D17+D25+D27)</f>
        <v>12956260</v>
      </c>
      <c r="E32" s="137">
        <f>SUM(E10+E13+E15+E22+E17+E25+E27)</f>
        <v>13609556</v>
      </c>
      <c r="F32" s="137">
        <f>SUM(F10+F13+F15+F22+F17+F25+F27)</f>
        <v>6659764.0600000005</v>
      </c>
      <c r="G32" s="138">
        <f t="shared" si="3"/>
        <v>107.07069536841745</v>
      </c>
      <c r="H32" s="138">
        <f t="shared" si="4"/>
        <v>48.934469721128302</v>
      </c>
    </row>
    <row r="33" spans="1:8" ht="15" x14ac:dyDescent="0.2">
      <c r="A33" s="8"/>
      <c r="B33" s="8"/>
      <c r="C33" s="67"/>
      <c r="D33" s="67"/>
      <c r="E33" s="67"/>
      <c r="F33" s="67"/>
      <c r="G33" s="9"/>
      <c r="H33" s="9"/>
    </row>
    <row r="34" spans="1:8" ht="15" x14ac:dyDescent="0.25">
      <c r="A34" s="1"/>
      <c r="B34" s="1"/>
      <c r="C34" s="1"/>
      <c r="D34" s="11"/>
      <c r="E34" s="11"/>
      <c r="F34" s="11"/>
      <c r="G34" s="11"/>
      <c r="H34" s="1"/>
    </row>
    <row r="35" spans="1:8" ht="20.25" x14ac:dyDescent="0.2">
      <c r="A35" s="372"/>
      <c r="B35" s="372"/>
      <c r="C35" s="372"/>
      <c r="D35" s="372"/>
      <c r="E35" s="372"/>
      <c r="F35" s="372"/>
      <c r="G35" s="372"/>
      <c r="H35" s="372"/>
    </row>
    <row r="36" spans="1:8" ht="20.25" x14ac:dyDescent="0.2">
      <c r="A36" s="372"/>
      <c r="B36" s="372"/>
      <c r="C36" s="372"/>
      <c r="D36" s="372"/>
      <c r="E36" s="372"/>
      <c r="F36" s="372"/>
      <c r="G36" s="372"/>
      <c r="H36" s="372"/>
    </row>
    <row r="37" spans="1:8" ht="14.45" customHeight="1" x14ac:dyDescent="0.2">
      <c r="A37" s="95"/>
      <c r="B37" s="95"/>
      <c r="C37" s="95"/>
      <c r="D37" s="95"/>
      <c r="E37" s="95"/>
      <c r="F37" s="95"/>
      <c r="G37" s="95"/>
      <c r="H37" s="95"/>
    </row>
    <row r="38" spans="1:8" ht="20.25" x14ac:dyDescent="0.2">
      <c r="A38" s="384" t="s">
        <v>25</v>
      </c>
      <c r="B38" s="384"/>
      <c r="C38" s="384"/>
      <c r="D38" s="384"/>
      <c r="E38" s="384"/>
      <c r="F38" s="384"/>
      <c r="G38" s="384"/>
      <c r="H38" s="384"/>
    </row>
    <row r="39" spans="1:8" ht="13.9" customHeight="1" x14ac:dyDescent="0.2">
      <c r="A39" s="374"/>
      <c r="B39" s="374"/>
      <c r="C39" s="374"/>
      <c r="D39" s="374"/>
      <c r="E39" s="374"/>
      <c r="F39" s="374"/>
      <c r="G39" s="374"/>
      <c r="H39" s="96"/>
    </row>
    <row r="40" spans="1:8" ht="43.9" customHeight="1" x14ac:dyDescent="0.2">
      <c r="A40" s="97" t="s">
        <v>63</v>
      </c>
      <c r="B40" s="98" t="s">
        <v>3</v>
      </c>
      <c r="C40" s="98" t="s">
        <v>114</v>
      </c>
      <c r="D40" s="99" t="s">
        <v>192</v>
      </c>
      <c r="E40" s="99" t="s">
        <v>193</v>
      </c>
      <c r="F40" s="99" t="s">
        <v>195</v>
      </c>
      <c r="G40" s="99" t="s">
        <v>60</v>
      </c>
      <c r="H40" s="99" t="s">
        <v>60</v>
      </c>
    </row>
    <row r="41" spans="1:8" x14ac:dyDescent="0.2">
      <c r="A41" s="383">
        <v>1</v>
      </c>
      <c r="B41" s="383"/>
      <c r="C41" s="48">
        <v>2</v>
      </c>
      <c r="D41" s="49">
        <v>3</v>
      </c>
      <c r="E41" s="49">
        <v>4</v>
      </c>
      <c r="F41" s="49">
        <v>5</v>
      </c>
      <c r="G41" s="49" t="s">
        <v>61</v>
      </c>
      <c r="H41" s="49" t="s">
        <v>62</v>
      </c>
    </row>
    <row r="42" spans="1:8" ht="15" x14ac:dyDescent="0.2">
      <c r="A42" s="145">
        <v>3</v>
      </c>
      <c r="B42" s="116" t="s">
        <v>154</v>
      </c>
      <c r="C42" s="117">
        <f>SUM(C43+C53+C87+C91+C94)</f>
        <v>6428582</v>
      </c>
      <c r="D42" s="117">
        <f>SUM(D43+D53+D87+D91+D94)</f>
        <v>12606260</v>
      </c>
      <c r="E42" s="117">
        <f>SUM(E43+E53+E87+E91+E94)</f>
        <v>13259556</v>
      </c>
      <c r="F42" s="117">
        <f>SUM(F43+F53+F87+F91+F94)</f>
        <v>7039926.6799999997</v>
      </c>
      <c r="G42" s="117">
        <f>SUM(F42/C42*100)</f>
        <v>109.50979049501117</v>
      </c>
      <c r="H42" s="335">
        <f>SUM(F42/E42*100)</f>
        <v>53.0932308743973</v>
      </c>
    </row>
    <row r="43" spans="1:8" ht="15" x14ac:dyDescent="0.2">
      <c r="A43" s="139">
        <v>31</v>
      </c>
      <c r="B43" s="70" t="s">
        <v>5</v>
      </c>
      <c r="C43" s="118">
        <f>SUM(C44,C48,C50)</f>
        <v>4513747</v>
      </c>
      <c r="D43" s="118">
        <f t="shared" ref="D43:F43" si="8">SUM(D44,D48,D50)</f>
        <v>8056304</v>
      </c>
      <c r="E43" s="118">
        <f t="shared" si="8"/>
        <v>7818517</v>
      </c>
      <c r="F43" s="118">
        <f t="shared" si="8"/>
        <v>4531520.05</v>
      </c>
      <c r="G43" s="118">
        <f t="shared" ref="G43:G110" si="9">SUM(F43/C43*100)</f>
        <v>100.39375379258075</v>
      </c>
      <c r="H43" s="336">
        <f t="shared" ref="H43:H109" si="10">SUM(F43/E43*100)</f>
        <v>57.958818149273064</v>
      </c>
    </row>
    <row r="44" spans="1:8" ht="15" x14ac:dyDescent="0.2">
      <c r="A44" s="139">
        <v>311</v>
      </c>
      <c r="B44" s="70" t="s">
        <v>6</v>
      </c>
      <c r="C44" s="118">
        <f>SUM(C45:C47)</f>
        <v>3717981</v>
      </c>
      <c r="D44" s="118">
        <f t="shared" ref="D44:F44" si="11">SUM(D45:D47)</f>
        <v>6574899</v>
      </c>
      <c r="E44" s="118">
        <f t="shared" si="11"/>
        <v>6379899</v>
      </c>
      <c r="F44" s="118">
        <f t="shared" si="11"/>
        <v>3708986.17</v>
      </c>
      <c r="G44" s="118">
        <f t="shared" si="9"/>
        <v>99.758072190255945</v>
      </c>
      <c r="H44" s="336">
        <f t="shared" si="10"/>
        <v>58.135499793962254</v>
      </c>
    </row>
    <row r="45" spans="1:8" ht="15" x14ac:dyDescent="0.2">
      <c r="A45" s="141">
        <v>3111</v>
      </c>
      <c r="B45" s="15" t="s">
        <v>66</v>
      </c>
      <c r="C45" s="119">
        <v>3048745</v>
      </c>
      <c r="D45" s="119">
        <v>4900899</v>
      </c>
      <c r="E45" s="119">
        <v>4705899</v>
      </c>
      <c r="F45" s="119">
        <v>3049343.18</v>
      </c>
      <c r="G45" s="119">
        <f t="shared" si="9"/>
        <v>100.019620532383</v>
      </c>
      <c r="H45" s="337">
        <f t="shared" si="10"/>
        <v>64.798313350966524</v>
      </c>
    </row>
    <row r="46" spans="1:8" ht="15" x14ac:dyDescent="0.2">
      <c r="A46" s="141">
        <v>3113</v>
      </c>
      <c r="B46" s="15" t="s">
        <v>111</v>
      </c>
      <c r="C46" s="119"/>
      <c r="D46" s="119"/>
      <c r="E46" s="119"/>
      <c r="F46" s="119"/>
      <c r="G46" s="119" t="e">
        <f t="shared" si="9"/>
        <v>#DIV/0!</v>
      </c>
      <c r="H46" s="337" t="e">
        <f t="shared" si="10"/>
        <v>#DIV/0!</v>
      </c>
    </row>
    <row r="47" spans="1:8" ht="15" x14ac:dyDescent="0.2">
      <c r="A47" s="141">
        <v>3114</v>
      </c>
      <c r="B47" s="15" t="s">
        <v>128</v>
      </c>
      <c r="C47" s="119">
        <v>669236</v>
      </c>
      <c r="D47" s="119">
        <v>1674000</v>
      </c>
      <c r="E47" s="119">
        <v>1674000</v>
      </c>
      <c r="F47" s="119">
        <v>659642.99</v>
      </c>
      <c r="G47" s="119">
        <f t="shared" si="9"/>
        <v>98.566572927935738</v>
      </c>
      <c r="H47" s="337">
        <f t="shared" si="10"/>
        <v>39.405196535244926</v>
      </c>
    </row>
    <row r="48" spans="1:8" ht="15" x14ac:dyDescent="0.2">
      <c r="A48" s="139">
        <v>312</v>
      </c>
      <c r="B48" s="70" t="s">
        <v>7</v>
      </c>
      <c r="C48" s="118">
        <f>SUM(C49)</f>
        <v>182299</v>
      </c>
      <c r="D48" s="118">
        <f t="shared" ref="D48:F48" si="12">SUM(D49)</f>
        <v>347046</v>
      </c>
      <c r="E48" s="118">
        <f t="shared" si="12"/>
        <v>347046</v>
      </c>
      <c r="F48" s="118">
        <f t="shared" si="12"/>
        <v>209804.67</v>
      </c>
      <c r="G48" s="118">
        <f t="shared" si="9"/>
        <v>115.08821770827049</v>
      </c>
      <c r="H48" s="336">
        <f t="shared" si="10"/>
        <v>60.454426790684813</v>
      </c>
    </row>
    <row r="49" spans="1:8" ht="15" x14ac:dyDescent="0.2">
      <c r="A49" s="141" t="s">
        <v>77</v>
      </c>
      <c r="B49" s="69" t="s">
        <v>7</v>
      </c>
      <c r="C49" s="119">
        <v>182299</v>
      </c>
      <c r="D49" s="119">
        <v>347046</v>
      </c>
      <c r="E49" s="119">
        <v>347046</v>
      </c>
      <c r="F49" s="119">
        <v>209804.67</v>
      </c>
      <c r="G49" s="119">
        <f t="shared" si="9"/>
        <v>115.08821770827049</v>
      </c>
      <c r="H49" s="337">
        <f t="shared" si="10"/>
        <v>60.454426790684813</v>
      </c>
    </row>
    <row r="50" spans="1:8" ht="15" x14ac:dyDescent="0.2">
      <c r="A50" s="139">
        <v>313</v>
      </c>
      <c r="B50" s="70" t="s">
        <v>8</v>
      </c>
      <c r="C50" s="118">
        <f>SUM(C51:C52)</f>
        <v>613467</v>
      </c>
      <c r="D50" s="118">
        <f t="shared" ref="D50:F50" si="13">SUM(D51:D52)</f>
        <v>1134359</v>
      </c>
      <c r="E50" s="118">
        <f t="shared" si="13"/>
        <v>1091572</v>
      </c>
      <c r="F50" s="118">
        <f t="shared" si="13"/>
        <v>612729.21000000008</v>
      </c>
      <c r="G50" s="118">
        <f t="shared" si="9"/>
        <v>99.879734362239546</v>
      </c>
      <c r="H50" s="336">
        <f t="shared" si="10"/>
        <v>56.132734258482266</v>
      </c>
    </row>
    <row r="51" spans="1:8" ht="30" x14ac:dyDescent="0.2">
      <c r="A51" s="141">
        <v>3132</v>
      </c>
      <c r="B51" s="69" t="s">
        <v>67</v>
      </c>
      <c r="C51" s="119">
        <v>613467</v>
      </c>
      <c r="D51" s="119">
        <v>1134359</v>
      </c>
      <c r="E51" s="119">
        <v>1091572</v>
      </c>
      <c r="F51" s="119">
        <v>610916.05000000005</v>
      </c>
      <c r="G51" s="119">
        <f t="shared" si="9"/>
        <v>99.584174861891512</v>
      </c>
      <c r="H51" s="337">
        <f t="shared" si="10"/>
        <v>55.966628861861608</v>
      </c>
    </row>
    <row r="52" spans="1:8" ht="30" x14ac:dyDescent="0.2">
      <c r="A52" s="141">
        <v>3133</v>
      </c>
      <c r="B52" s="69" t="s">
        <v>68</v>
      </c>
      <c r="C52" s="119"/>
      <c r="D52" s="119"/>
      <c r="E52" s="119"/>
      <c r="F52" s="119">
        <v>1813.16</v>
      </c>
      <c r="G52" s="119" t="e">
        <f t="shared" si="9"/>
        <v>#DIV/0!</v>
      </c>
      <c r="H52" s="337" t="e">
        <f t="shared" si="10"/>
        <v>#DIV/0!</v>
      </c>
    </row>
    <row r="53" spans="1:8" ht="15" x14ac:dyDescent="0.2">
      <c r="A53" s="139">
        <v>32</v>
      </c>
      <c r="B53" s="70" t="s">
        <v>9</v>
      </c>
      <c r="C53" s="118">
        <f>SUM(C54,C59,C68,C78,C80)</f>
        <v>1900430</v>
      </c>
      <c r="D53" s="118">
        <f>SUM(D54,D59,D68,D78,D80)</f>
        <v>4504956</v>
      </c>
      <c r="E53" s="118">
        <f>SUM(E54,E59,E68,E78,E80)</f>
        <v>5396039</v>
      </c>
      <c r="F53" s="118">
        <f>SUM(F54,F59,F68,F78,F80)</f>
        <v>2447119</v>
      </c>
      <c r="G53" s="118">
        <f t="shared" si="9"/>
        <v>128.76659492851618</v>
      </c>
      <c r="H53" s="336">
        <f t="shared" si="10"/>
        <v>45.350283791499649</v>
      </c>
    </row>
    <row r="54" spans="1:8" ht="15" x14ac:dyDescent="0.2">
      <c r="A54" s="139">
        <v>321</v>
      </c>
      <c r="B54" s="70" t="s">
        <v>10</v>
      </c>
      <c r="C54" s="118">
        <f>SUM(C55:C58)</f>
        <v>157467</v>
      </c>
      <c r="D54" s="118">
        <f t="shared" ref="D54:F54" si="14">SUM(D55:D58)</f>
        <v>297000</v>
      </c>
      <c r="E54" s="118">
        <f t="shared" si="14"/>
        <v>297000</v>
      </c>
      <c r="F54" s="118">
        <f t="shared" si="14"/>
        <v>164193.68</v>
      </c>
      <c r="G54" s="118">
        <f t="shared" si="9"/>
        <v>104.27180298094203</v>
      </c>
      <c r="H54" s="336">
        <f t="shared" si="10"/>
        <v>55.284067340067331</v>
      </c>
    </row>
    <row r="55" spans="1:8" ht="15" x14ac:dyDescent="0.2">
      <c r="A55" s="141" t="s">
        <v>69</v>
      </c>
      <c r="B55" s="69" t="s">
        <v>70</v>
      </c>
      <c r="C55" s="119"/>
      <c r="D55" s="119">
        <v>5000</v>
      </c>
      <c r="E55" s="119">
        <v>5000</v>
      </c>
      <c r="F55" s="119">
        <v>2978</v>
      </c>
      <c r="G55" s="119" t="e">
        <f t="shared" si="9"/>
        <v>#DIV/0!</v>
      </c>
      <c r="H55" s="337">
        <f t="shared" si="10"/>
        <v>59.56</v>
      </c>
    </row>
    <row r="56" spans="1:8" ht="30" x14ac:dyDescent="0.2">
      <c r="A56" s="141" t="s">
        <v>71</v>
      </c>
      <c r="B56" s="69" t="s">
        <v>11</v>
      </c>
      <c r="C56" s="119">
        <v>155927</v>
      </c>
      <c r="D56" s="119">
        <v>282000</v>
      </c>
      <c r="E56" s="119">
        <v>282000</v>
      </c>
      <c r="F56" s="119">
        <v>142020.68</v>
      </c>
      <c r="G56" s="119">
        <f t="shared" si="9"/>
        <v>91.081518915902947</v>
      </c>
      <c r="H56" s="337">
        <f t="shared" si="10"/>
        <v>50.361943262411344</v>
      </c>
    </row>
    <row r="57" spans="1:8" ht="15" x14ac:dyDescent="0.2">
      <c r="A57" s="141">
        <v>3213</v>
      </c>
      <c r="B57" s="69" t="s">
        <v>129</v>
      </c>
      <c r="C57" s="119">
        <v>1540</v>
      </c>
      <c r="D57" s="119">
        <v>10000</v>
      </c>
      <c r="E57" s="119">
        <v>10000</v>
      </c>
      <c r="F57" s="119">
        <v>19035</v>
      </c>
      <c r="G57" s="119">
        <f t="shared" si="9"/>
        <v>1236.0389610389611</v>
      </c>
      <c r="H57" s="337">
        <f t="shared" si="10"/>
        <v>190.35</v>
      </c>
    </row>
    <row r="58" spans="1:8" ht="15" x14ac:dyDescent="0.2">
      <c r="A58" s="141">
        <v>3214</v>
      </c>
      <c r="B58" s="69" t="s">
        <v>205</v>
      </c>
      <c r="C58" s="119"/>
      <c r="D58" s="119"/>
      <c r="E58" s="119"/>
      <c r="F58" s="119">
        <v>160</v>
      </c>
      <c r="G58" s="119" t="e">
        <f t="shared" si="9"/>
        <v>#DIV/0!</v>
      </c>
      <c r="H58" s="337" t="e">
        <f t="shared" si="10"/>
        <v>#DIV/0!</v>
      </c>
    </row>
    <row r="59" spans="1:8" ht="15" x14ac:dyDescent="0.2">
      <c r="A59" s="139">
        <v>322</v>
      </c>
      <c r="B59" s="70" t="s">
        <v>12</v>
      </c>
      <c r="C59" s="118">
        <f>SUM(C60,C61,C64,C65,C66,C67)</f>
        <v>1253302</v>
      </c>
      <c r="D59" s="118">
        <f t="shared" ref="D59:F59" si="15">SUM(D60,D61,D64,D65,D66,D67)</f>
        <v>3005516</v>
      </c>
      <c r="E59" s="118">
        <f t="shared" si="15"/>
        <v>3896599</v>
      </c>
      <c r="F59" s="118">
        <f t="shared" si="15"/>
        <v>1887184.1400000001</v>
      </c>
      <c r="G59" s="118">
        <f t="shared" si="9"/>
        <v>150.57696708375155</v>
      </c>
      <c r="H59" s="336">
        <f t="shared" si="10"/>
        <v>48.4315717373022</v>
      </c>
    </row>
    <row r="60" spans="1:8" ht="30" x14ac:dyDescent="0.2">
      <c r="A60" s="141" t="s">
        <v>72</v>
      </c>
      <c r="B60" s="69" t="s">
        <v>13</v>
      </c>
      <c r="C60" s="119">
        <v>124663</v>
      </c>
      <c r="D60" s="119">
        <v>480000</v>
      </c>
      <c r="E60" s="119">
        <v>391000</v>
      </c>
      <c r="F60" s="119">
        <v>179845.22</v>
      </c>
      <c r="G60" s="119">
        <f t="shared" si="9"/>
        <v>144.26511474936427</v>
      </c>
      <c r="H60" s="337">
        <f t="shared" si="10"/>
        <v>45.996219948849102</v>
      </c>
    </row>
    <row r="61" spans="1:8" ht="15" x14ac:dyDescent="0.2">
      <c r="A61" s="141">
        <v>3222</v>
      </c>
      <c r="B61" s="69" t="s">
        <v>130</v>
      </c>
      <c r="C61" s="119">
        <v>621261</v>
      </c>
      <c r="D61" s="119">
        <v>1366516</v>
      </c>
      <c r="E61" s="119">
        <v>1522516</v>
      </c>
      <c r="F61" s="119">
        <v>712485.56</v>
      </c>
      <c r="G61" s="119">
        <f t="shared" si="9"/>
        <v>114.68377380843158</v>
      </c>
      <c r="H61" s="337">
        <f t="shared" si="10"/>
        <v>46.796589329767308</v>
      </c>
    </row>
    <row r="62" spans="1:8" ht="57" x14ac:dyDescent="0.2">
      <c r="A62" s="97" t="s">
        <v>63</v>
      </c>
      <c r="B62" s="98" t="s">
        <v>3</v>
      </c>
      <c r="C62" s="98" t="s">
        <v>114</v>
      </c>
      <c r="D62" s="99" t="s">
        <v>192</v>
      </c>
      <c r="E62" s="99" t="s">
        <v>193</v>
      </c>
      <c r="F62" s="99" t="s">
        <v>195</v>
      </c>
      <c r="G62" s="99" t="s">
        <v>60</v>
      </c>
      <c r="H62" s="99" t="s">
        <v>60</v>
      </c>
    </row>
    <row r="63" spans="1:8" x14ac:dyDescent="0.2">
      <c r="A63" s="383">
        <v>1</v>
      </c>
      <c r="B63" s="383"/>
      <c r="C63" s="48">
        <v>2</v>
      </c>
      <c r="D63" s="49">
        <v>3</v>
      </c>
      <c r="E63" s="49">
        <v>4</v>
      </c>
      <c r="F63" s="49">
        <v>5</v>
      </c>
      <c r="G63" s="49" t="s">
        <v>61</v>
      </c>
      <c r="H63" s="49" t="s">
        <v>62</v>
      </c>
    </row>
    <row r="64" spans="1:8" ht="15" x14ac:dyDescent="0.2">
      <c r="A64" s="141" t="s">
        <v>73</v>
      </c>
      <c r="B64" s="69" t="s">
        <v>74</v>
      </c>
      <c r="C64" s="119">
        <v>336960</v>
      </c>
      <c r="D64" s="119">
        <v>982000</v>
      </c>
      <c r="E64" s="119">
        <v>1873083</v>
      </c>
      <c r="F64" s="119">
        <v>905888.38</v>
      </c>
      <c r="G64" s="119">
        <f t="shared" si="9"/>
        <v>268.84151828110163</v>
      </c>
      <c r="H64" s="337">
        <f t="shared" si="10"/>
        <v>48.363493769363131</v>
      </c>
    </row>
    <row r="65" spans="1:9" ht="30" x14ac:dyDescent="0.2">
      <c r="A65" s="141">
        <v>3224</v>
      </c>
      <c r="B65" s="69" t="s">
        <v>76</v>
      </c>
      <c r="C65" s="119">
        <v>60380</v>
      </c>
      <c r="D65" s="119">
        <v>122000</v>
      </c>
      <c r="E65" s="119">
        <v>90000</v>
      </c>
      <c r="F65" s="119">
        <v>76666.990000000005</v>
      </c>
      <c r="G65" s="119">
        <f t="shared" si="9"/>
        <v>126.97414706856576</v>
      </c>
      <c r="H65" s="337">
        <f t="shared" si="10"/>
        <v>85.185544444444446</v>
      </c>
    </row>
    <row r="66" spans="1:9" ht="15" x14ac:dyDescent="0.2">
      <c r="A66" s="141">
        <v>3225</v>
      </c>
      <c r="B66" s="69" t="s">
        <v>131</v>
      </c>
      <c r="C66" s="119">
        <v>62474</v>
      </c>
      <c r="D66" s="119">
        <v>20000</v>
      </c>
      <c r="E66" s="119">
        <v>10000</v>
      </c>
      <c r="F66" s="119">
        <v>10388.99</v>
      </c>
      <c r="G66" s="119">
        <f t="shared" si="9"/>
        <v>16.629301789544453</v>
      </c>
      <c r="H66" s="337">
        <f t="shared" si="10"/>
        <v>103.8899</v>
      </c>
    </row>
    <row r="67" spans="1:9" ht="15" x14ac:dyDescent="0.2">
      <c r="A67" s="141">
        <v>3227</v>
      </c>
      <c r="B67" s="69" t="s">
        <v>132</v>
      </c>
      <c r="C67" s="119">
        <v>47564</v>
      </c>
      <c r="D67" s="119">
        <v>35000</v>
      </c>
      <c r="E67" s="119">
        <v>10000</v>
      </c>
      <c r="F67" s="119">
        <v>1909</v>
      </c>
      <c r="G67" s="119">
        <f t="shared" si="9"/>
        <v>4.0135396518375241</v>
      </c>
      <c r="H67" s="337">
        <f t="shared" si="10"/>
        <v>19.09</v>
      </c>
    </row>
    <row r="68" spans="1:9" ht="15" x14ac:dyDescent="0.2">
      <c r="A68" s="139">
        <v>323</v>
      </c>
      <c r="B68" s="70" t="s">
        <v>14</v>
      </c>
      <c r="C68" s="118">
        <f>SUM(C69:C77)</f>
        <v>436169</v>
      </c>
      <c r="D68" s="118">
        <f>SUM(D69:D77)</f>
        <v>1062740</v>
      </c>
      <c r="E68" s="118">
        <f>SUM(E69:E77)</f>
        <v>1062740</v>
      </c>
      <c r="F68" s="118">
        <f>SUM(F69:F77)</f>
        <v>338690.33999999997</v>
      </c>
      <c r="G68" s="118">
        <f t="shared" si="9"/>
        <v>77.651171908136519</v>
      </c>
      <c r="H68" s="336">
        <f t="shared" si="10"/>
        <v>31.869539115870293</v>
      </c>
    </row>
    <row r="69" spans="1:9" ht="15" x14ac:dyDescent="0.2">
      <c r="A69" s="141" t="s">
        <v>78</v>
      </c>
      <c r="B69" s="69" t="s">
        <v>79</v>
      </c>
      <c r="C69" s="119">
        <v>23600</v>
      </c>
      <c r="D69" s="119">
        <v>50000</v>
      </c>
      <c r="E69" s="119">
        <v>50000</v>
      </c>
      <c r="F69" s="119">
        <v>23123.84</v>
      </c>
      <c r="G69" s="119">
        <f t="shared" si="9"/>
        <v>97.982372881355928</v>
      </c>
      <c r="H69" s="337">
        <f t="shared" si="10"/>
        <v>46.247680000000003</v>
      </c>
      <c r="I69" s="367"/>
    </row>
    <row r="70" spans="1:9" ht="15" x14ac:dyDescent="0.2">
      <c r="A70" s="141" t="s">
        <v>80</v>
      </c>
      <c r="B70" s="69" t="s">
        <v>81</v>
      </c>
      <c r="C70" s="119">
        <v>121201</v>
      </c>
      <c r="D70" s="119">
        <v>379740</v>
      </c>
      <c r="E70" s="119">
        <v>379740</v>
      </c>
      <c r="F70" s="119">
        <v>72461.81</v>
      </c>
      <c r="G70" s="119">
        <f t="shared" si="9"/>
        <v>59.786478659417</v>
      </c>
      <c r="H70" s="337">
        <f t="shared" si="10"/>
        <v>19.08195344182862</v>
      </c>
    </row>
    <row r="71" spans="1:9" ht="13.9" customHeight="1" x14ac:dyDescent="0.2">
      <c r="A71" s="141">
        <v>3233</v>
      </c>
      <c r="B71" s="69" t="s">
        <v>133</v>
      </c>
      <c r="C71" s="119">
        <v>11696</v>
      </c>
      <c r="D71" s="119">
        <v>18000</v>
      </c>
      <c r="E71" s="119">
        <v>18000</v>
      </c>
      <c r="F71" s="119">
        <v>11943.91</v>
      </c>
      <c r="G71" s="119">
        <f t="shared" si="9"/>
        <v>102.11961354309165</v>
      </c>
      <c r="H71" s="337">
        <f t="shared" si="10"/>
        <v>66.355055555555552</v>
      </c>
    </row>
    <row r="72" spans="1:9" ht="13.9" customHeight="1" x14ac:dyDescent="0.2">
      <c r="A72" s="141" t="s">
        <v>82</v>
      </c>
      <c r="B72" s="69" t="s">
        <v>83</v>
      </c>
      <c r="C72" s="119">
        <v>142568</v>
      </c>
      <c r="D72" s="119">
        <v>400000</v>
      </c>
      <c r="E72" s="119">
        <v>400000</v>
      </c>
      <c r="F72" s="119">
        <v>102082.61</v>
      </c>
      <c r="G72" s="119">
        <f t="shared" si="9"/>
        <v>71.602750967959153</v>
      </c>
      <c r="H72" s="337">
        <f t="shared" si="10"/>
        <v>25.520652500000001</v>
      </c>
    </row>
    <row r="73" spans="1:9" ht="13.9" customHeight="1" x14ac:dyDescent="0.2">
      <c r="A73" s="141">
        <v>3235</v>
      </c>
      <c r="B73" s="69" t="s">
        <v>134</v>
      </c>
      <c r="C73" s="119">
        <v>0</v>
      </c>
      <c r="D73" s="119">
        <v>0</v>
      </c>
      <c r="E73" s="119">
        <v>0</v>
      </c>
      <c r="F73" s="119">
        <v>0</v>
      </c>
      <c r="G73" s="119" t="e">
        <f t="shared" si="9"/>
        <v>#DIV/0!</v>
      </c>
      <c r="H73" s="337" t="e">
        <f t="shared" si="10"/>
        <v>#DIV/0!</v>
      </c>
    </row>
    <row r="74" spans="1:9" ht="13.9" customHeight="1" x14ac:dyDescent="0.2">
      <c r="A74" s="141">
        <v>3236</v>
      </c>
      <c r="B74" s="69" t="s">
        <v>135</v>
      </c>
      <c r="C74" s="119">
        <v>14236</v>
      </c>
      <c r="D74" s="119">
        <v>35000</v>
      </c>
      <c r="E74" s="119">
        <v>35000</v>
      </c>
      <c r="F74" s="119">
        <v>9571</v>
      </c>
      <c r="G74" s="119">
        <f t="shared" si="9"/>
        <v>67.230963753863449</v>
      </c>
      <c r="H74" s="337">
        <f t="shared" si="10"/>
        <v>27.345714285714283</v>
      </c>
    </row>
    <row r="75" spans="1:9" ht="13.9" customHeight="1" x14ac:dyDescent="0.2">
      <c r="A75" s="141">
        <v>3237</v>
      </c>
      <c r="B75" s="69" t="s">
        <v>136</v>
      </c>
      <c r="C75" s="119">
        <v>21137</v>
      </c>
      <c r="D75" s="119">
        <v>30000</v>
      </c>
      <c r="E75" s="119">
        <v>30000</v>
      </c>
      <c r="F75" s="119">
        <v>54875</v>
      </c>
      <c r="G75" s="119">
        <f t="shared" si="9"/>
        <v>259.61583952311116</v>
      </c>
      <c r="H75" s="337">
        <f t="shared" si="10"/>
        <v>182.91666666666666</v>
      </c>
    </row>
    <row r="76" spans="1:9" ht="13.9" customHeight="1" x14ac:dyDescent="0.2">
      <c r="A76" s="141">
        <v>3238</v>
      </c>
      <c r="B76" s="69" t="s">
        <v>85</v>
      </c>
      <c r="C76" s="119">
        <v>44596</v>
      </c>
      <c r="D76" s="119">
        <v>100000</v>
      </c>
      <c r="E76" s="119">
        <v>100000</v>
      </c>
      <c r="F76" s="119">
        <v>61600.23</v>
      </c>
      <c r="G76" s="119">
        <f t="shared" si="9"/>
        <v>138.12949591891649</v>
      </c>
      <c r="H76" s="337">
        <f t="shared" si="10"/>
        <v>61.600230000000003</v>
      </c>
    </row>
    <row r="77" spans="1:9" ht="15" x14ac:dyDescent="0.2">
      <c r="A77" s="141">
        <v>3239</v>
      </c>
      <c r="B77" s="69" t="s">
        <v>15</v>
      </c>
      <c r="C77" s="119">
        <v>57135</v>
      </c>
      <c r="D77" s="119">
        <v>50000</v>
      </c>
      <c r="E77" s="119">
        <v>50000</v>
      </c>
      <c r="F77" s="119">
        <v>3031.94</v>
      </c>
      <c r="G77" s="119">
        <f t="shared" si="9"/>
        <v>5.3066246608908729</v>
      </c>
      <c r="H77" s="337">
        <f t="shared" si="10"/>
        <v>6.0638800000000002</v>
      </c>
    </row>
    <row r="78" spans="1:9" ht="30" x14ac:dyDescent="0.2">
      <c r="A78" s="139">
        <v>324</v>
      </c>
      <c r="B78" s="70" t="s">
        <v>21</v>
      </c>
      <c r="C78" s="118">
        <f>SUM(C79)</f>
        <v>0</v>
      </c>
      <c r="D78" s="118">
        <f t="shared" ref="D78:F78" si="16">SUM(D79)</f>
        <v>0</v>
      </c>
      <c r="E78" s="118">
        <f t="shared" si="16"/>
        <v>0</v>
      </c>
      <c r="F78" s="118">
        <f t="shared" si="16"/>
        <v>0</v>
      </c>
      <c r="G78" s="118" t="e">
        <f t="shared" si="9"/>
        <v>#DIV/0!</v>
      </c>
      <c r="H78" s="336" t="e">
        <f>F78/E78*100</f>
        <v>#DIV/0!</v>
      </c>
    </row>
    <row r="79" spans="1:9" ht="12.6" customHeight="1" x14ac:dyDescent="0.2">
      <c r="A79" s="141">
        <v>3241</v>
      </c>
      <c r="B79" s="69" t="s">
        <v>21</v>
      </c>
      <c r="C79" s="119"/>
      <c r="D79" s="119"/>
      <c r="E79" s="119"/>
      <c r="F79" s="119"/>
      <c r="G79" s="118"/>
      <c r="H79" s="336"/>
    </row>
    <row r="80" spans="1:9" ht="15" x14ac:dyDescent="0.2">
      <c r="A80" s="139">
        <v>329</v>
      </c>
      <c r="B80" s="70" t="s">
        <v>16</v>
      </c>
      <c r="C80" s="118">
        <f>SUM(C81:C86)</f>
        <v>53492</v>
      </c>
      <c r="D80" s="118">
        <f t="shared" ref="D80:F80" si="17">SUM(D81:D86)</f>
        <v>139700</v>
      </c>
      <c r="E80" s="118">
        <f t="shared" si="17"/>
        <v>139700</v>
      </c>
      <c r="F80" s="118">
        <f t="shared" si="17"/>
        <v>57050.84</v>
      </c>
      <c r="G80" s="118">
        <f t="shared" si="9"/>
        <v>106.65303222911837</v>
      </c>
      <c r="H80" s="336">
        <f t="shared" si="10"/>
        <v>40.838110236220473</v>
      </c>
    </row>
    <row r="81" spans="1:8" ht="30" x14ac:dyDescent="0.2">
      <c r="A81" s="141" t="s">
        <v>86</v>
      </c>
      <c r="B81" s="69" t="s">
        <v>87</v>
      </c>
      <c r="C81" s="119">
        <v>18049</v>
      </c>
      <c r="D81" s="119">
        <v>38200</v>
      </c>
      <c r="E81" s="119">
        <v>38200</v>
      </c>
      <c r="F81" s="119">
        <v>18069.240000000002</v>
      </c>
      <c r="G81" s="119">
        <f t="shared" si="9"/>
        <v>100.11213917668569</v>
      </c>
      <c r="H81" s="337">
        <f t="shared" si="10"/>
        <v>47.301675392670163</v>
      </c>
    </row>
    <row r="82" spans="1:8" ht="15" x14ac:dyDescent="0.2">
      <c r="A82" s="141">
        <v>3292</v>
      </c>
      <c r="B82" s="69" t="s">
        <v>137</v>
      </c>
      <c r="C82" s="119">
        <v>11197</v>
      </c>
      <c r="D82" s="119">
        <v>46000</v>
      </c>
      <c r="E82" s="119">
        <v>46000</v>
      </c>
      <c r="F82" s="119">
        <v>20876.810000000001</v>
      </c>
      <c r="G82" s="119">
        <f t="shared" si="9"/>
        <v>186.45003125837277</v>
      </c>
      <c r="H82" s="337">
        <f t="shared" si="10"/>
        <v>45.384369565217391</v>
      </c>
    </row>
    <row r="83" spans="1:8" ht="15" x14ac:dyDescent="0.2">
      <c r="A83" s="141" t="s">
        <v>88</v>
      </c>
      <c r="B83" s="69" t="s">
        <v>89</v>
      </c>
      <c r="C83" s="119">
        <v>6682</v>
      </c>
      <c r="D83" s="119">
        <v>10000</v>
      </c>
      <c r="E83" s="119">
        <v>10000</v>
      </c>
      <c r="F83" s="119">
        <v>173.95</v>
      </c>
      <c r="G83" s="119">
        <f>SUM(F83/C83*100)</f>
        <v>2.6032624962586048</v>
      </c>
      <c r="H83" s="337">
        <f t="shared" si="10"/>
        <v>1.7394999999999998</v>
      </c>
    </row>
    <row r="84" spans="1:8" ht="15" x14ac:dyDescent="0.2">
      <c r="A84" s="141">
        <v>3295</v>
      </c>
      <c r="B84" s="69" t="s">
        <v>90</v>
      </c>
      <c r="C84" s="119">
        <v>6730</v>
      </c>
      <c r="D84" s="119">
        <v>20000</v>
      </c>
      <c r="E84" s="119">
        <v>20000</v>
      </c>
      <c r="F84" s="119">
        <v>8287.5</v>
      </c>
      <c r="G84" s="119">
        <f t="shared" si="9"/>
        <v>123.14264487369985</v>
      </c>
      <c r="H84" s="337">
        <f t="shared" si="10"/>
        <v>41.4375</v>
      </c>
    </row>
    <row r="85" spans="1:8" ht="15" x14ac:dyDescent="0.2">
      <c r="A85" s="141">
        <v>3296</v>
      </c>
      <c r="B85" s="69" t="s">
        <v>138</v>
      </c>
      <c r="C85" s="119">
        <v>0</v>
      </c>
      <c r="D85" s="119">
        <v>6000</v>
      </c>
      <c r="E85" s="119">
        <v>6000</v>
      </c>
      <c r="F85" s="119"/>
      <c r="G85" s="119">
        <v>0</v>
      </c>
      <c r="H85" s="337">
        <f t="shared" si="10"/>
        <v>0</v>
      </c>
    </row>
    <row r="86" spans="1:8" ht="15" x14ac:dyDescent="0.2">
      <c r="A86" s="141" t="s">
        <v>91</v>
      </c>
      <c r="B86" s="69" t="s">
        <v>16</v>
      </c>
      <c r="C86" s="119">
        <v>10834</v>
      </c>
      <c r="D86" s="119">
        <v>19500</v>
      </c>
      <c r="E86" s="119">
        <v>19500</v>
      </c>
      <c r="F86" s="119">
        <v>9643.34</v>
      </c>
      <c r="G86" s="119">
        <f t="shared" si="9"/>
        <v>89.009968617315863</v>
      </c>
      <c r="H86" s="337">
        <f t="shared" si="10"/>
        <v>49.453025641025647</v>
      </c>
    </row>
    <row r="87" spans="1:8" ht="15" x14ac:dyDescent="0.2">
      <c r="A87" s="139">
        <v>34</v>
      </c>
      <c r="B87" s="70" t="s">
        <v>17</v>
      </c>
      <c r="C87" s="118">
        <f>SUM(C88)</f>
        <v>8905</v>
      </c>
      <c r="D87" s="118">
        <f t="shared" ref="D87:F87" si="18">SUM(D88)</f>
        <v>25000</v>
      </c>
      <c r="E87" s="118">
        <f t="shared" si="18"/>
        <v>25000</v>
      </c>
      <c r="F87" s="118">
        <f t="shared" si="18"/>
        <v>55065.05</v>
      </c>
      <c r="G87" s="118">
        <f t="shared" si="9"/>
        <v>618.36103312745649</v>
      </c>
      <c r="H87" s="336">
        <f t="shared" si="10"/>
        <v>220.26020000000003</v>
      </c>
    </row>
    <row r="88" spans="1:8" ht="15" x14ac:dyDescent="0.2">
      <c r="A88" s="139">
        <v>343</v>
      </c>
      <c r="B88" s="70" t="s">
        <v>18</v>
      </c>
      <c r="C88" s="118">
        <f>SUM(C89:C90)</f>
        <v>8905</v>
      </c>
      <c r="D88" s="118">
        <f t="shared" ref="D88:F88" si="19">SUM(D89:D90)</f>
        <v>25000</v>
      </c>
      <c r="E88" s="118">
        <f t="shared" si="19"/>
        <v>25000</v>
      </c>
      <c r="F88" s="118">
        <f t="shared" si="19"/>
        <v>55065.05</v>
      </c>
      <c r="G88" s="118">
        <f t="shared" si="9"/>
        <v>618.36103312745649</v>
      </c>
      <c r="H88" s="336">
        <f t="shared" si="10"/>
        <v>220.26020000000003</v>
      </c>
    </row>
    <row r="89" spans="1:8" ht="15" x14ac:dyDescent="0.2">
      <c r="A89" s="141">
        <v>3431</v>
      </c>
      <c r="B89" s="69" t="s">
        <v>189</v>
      </c>
      <c r="C89" s="119">
        <v>8905</v>
      </c>
      <c r="D89" s="119">
        <v>25000</v>
      </c>
      <c r="E89" s="119">
        <v>25000</v>
      </c>
      <c r="F89" s="119">
        <v>11434.61</v>
      </c>
      <c r="G89" s="119">
        <f t="shared" si="9"/>
        <v>128.40662549129704</v>
      </c>
      <c r="H89" s="337">
        <f t="shared" si="10"/>
        <v>45.738440000000004</v>
      </c>
    </row>
    <row r="90" spans="1:8" ht="15" x14ac:dyDescent="0.2">
      <c r="A90" s="141">
        <v>3433</v>
      </c>
      <c r="B90" s="69" t="s">
        <v>139</v>
      </c>
      <c r="C90" s="119"/>
      <c r="D90" s="119"/>
      <c r="E90" s="119"/>
      <c r="F90" s="119">
        <v>43630.44</v>
      </c>
      <c r="G90" s="119" t="e">
        <f t="shared" si="9"/>
        <v>#DIV/0!</v>
      </c>
      <c r="H90" s="337" t="e">
        <f t="shared" si="10"/>
        <v>#DIV/0!</v>
      </c>
    </row>
    <row r="91" spans="1:8" ht="30" x14ac:dyDescent="0.2">
      <c r="A91" s="139">
        <v>37</v>
      </c>
      <c r="B91" s="70" t="s">
        <v>141</v>
      </c>
      <c r="C91" s="118">
        <f>SUM(C92)</f>
        <v>5500</v>
      </c>
      <c r="D91" s="118">
        <f t="shared" ref="D91:F92" si="20">SUM(D92)</f>
        <v>20000</v>
      </c>
      <c r="E91" s="118">
        <f t="shared" si="20"/>
        <v>20000</v>
      </c>
      <c r="F91" s="118">
        <f t="shared" si="20"/>
        <v>6222.58</v>
      </c>
      <c r="G91" s="118">
        <f t="shared" si="9"/>
        <v>113.13781818181819</v>
      </c>
      <c r="H91" s="336">
        <f t="shared" si="10"/>
        <v>31.1129</v>
      </c>
    </row>
    <row r="92" spans="1:8" ht="30" x14ac:dyDescent="0.2">
      <c r="A92" s="139">
        <v>372</v>
      </c>
      <c r="B92" s="70" t="s">
        <v>142</v>
      </c>
      <c r="C92" s="118">
        <f>SUM(C93)</f>
        <v>5500</v>
      </c>
      <c r="D92" s="118">
        <f t="shared" si="20"/>
        <v>20000</v>
      </c>
      <c r="E92" s="118">
        <f t="shared" si="20"/>
        <v>20000</v>
      </c>
      <c r="F92" s="118">
        <f t="shared" si="20"/>
        <v>6222.58</v>
      </c>
      <c r="G92" s="118">
        <f t="shared" si="9"/>
        <v>113.13781818181819</v>
      </c>
      <c r="H92" s="336">
        <f t="shared" si="10"/>
        <v>31.1129</v>
      </c>
    </row>
    <row r="93" spans="1:8" ht="15" x14ac:dyDescent="0.2">
      <c r="A93" s="141">
        <v>3721</v>
      </c>
      <c r="B93" s="69" t="s">
        <v>143</v>
      </c>
      <c r="C93" s="119">
        <v>5500</v>
      </c>
      <c r="D93" s="119">
        <v>20000</v>
      </c>
      <c r="E93" s="119">
        <v>20000</v>
      </c>
      <c r="F93" s="119">
        <v>6222.58</v>
      </c>
      <c r="G93" s="119">
        <f t="shared" si="9"/>
        <v>113.13781818181819</v>
      </c>
      <c r="H93" s="337">
        <f t="shared" si="10"/>
        <v>31.1129</v>
      </c>
    </row>
    <row r="94" spans="1:8" ht="15" x14ac:dyDescent="0.2">
      <c r="A94" s="139">
        <v>38</v>
      </c>
      <c r="B94" s="70" t="s">
        <v>144</v>
      </c>
      <c r="C94" s="118">
        <f>SUM(C95)</f>
        <v>0</v>
      </c>
      <c r="D94" s="118">
        <f t="shared" ref="D94:F95" si="21">SUM(D95)</f>
        <v>0</v>
      </c>
      <c r="E94" s="118">
        <f t="shared" si="21"/>
        <v>0</v>
      </c>
      <c r="F94" s="118">
        <f t="shared" si="21"/>
        <v>0</v>
      </c>
      <c r="G94" s="118" t="e">
        <f t="shared" si="9"/>
        <v>#DIV/0!</v>
      </c>
      <c r="H94" s="336" t="e">
        <f t="shared" si="10"/>
        <v>#DIV/0!</v>
      </c>
    </row>
    <row r="95" spans="1:8" ht="15" customHeight="1" x14ac:dyDescent="0.2">
      <c r="A95" s="139">
        <v>383</v>
      </c>
      <c r="B95" s="70" t="s">
        <v>145</v>
      </c>
      <c r="C95" s="118">
        <f>SUM(C96)</f>
        <v>0</v>
      </c>
      <c r="D95" s="118">
        <f t="shared" si="21"/>
        <v>0</v>
      </c>
      <c r="E95" s="118">
        <f t="shared" si="21"/>
        <v>0</v>
      </c>
      <c r="F95" s="118">
        <f t="shared" si="21"/>
        <v>0</v>
      </c>
      <c r="G95" s="118" t="e">
        <f t="shared" si="9"/>
        <v>#DIV/0!</v>
      </c>
      <c r="H95" s="336" t="e">
        <f t="shared" si="10"/>
        <v>#DIV/0!</v>
      </c>
    </row>
    <row r="96" spans="1:8" ht="15" x14ac:dyDescent="0.2">
      <c r="A96" s="141">
        <v>3835</v>
      </c>
      <c r="B96" s="69" t="s">
        <v>146</v>
      </c>
      <c r="C96" s="119"/>
      <c r="D96" s="119"/>
      <c r="E96" s="119"/>
      <c r="F96" s="119">
        <v>0</v>
      </c>
      <c r="G96" s="119" t="e">
        <f t="shared" si="9"/>
        <v>#DIV/0!</v>
      </c>
      <c r="H96" s="337" t="e">
        <f t="shared" si="10"/>
        <v>#DIV/0!</v>
      </c>
    </row>
    <row r="97" spans="1:8" ht="15" x14ac:dyDescent="0.2">
      <c r="A97" s="139">
        <v>4</v>
      </c>
      <c r="B97" s="70" t="s">
        <v>153</v>
      </c>
      <c r="C97" s="118">
        <f>SUM(C98,C108)</f>
        <v>0</v>
      </c>
      <c r="D97" s="118">
        <f t="shared" ref="D97:F97" si="22">SUM(D98,D108)</f>
        <v>350000</v>
      </c>
      <c r="E97" s="118">
        <f t="shared" si="22"/>
        <v>350000</v>
      </c>
      <c r="F97" s="118">
        <f t="shared" si="22"/>
        <v>119589.3</v>
      </c>
      <c r="G97" s="118" t="e">
        <f t="shared" si="9"/>
        <v>#DIV/0!</v>
      </c>
      <c r="H97" s="336">
        <f t="shared" si="10"/>
        <v>34.168371428571433</v>
      </c>
    </row>
    <row r="98" spans="1:8" ht="30" x14ac:dyDescent="0.2">
      <c r="A98" s="139">
        <v>42</v>
      </c>
      <c r="B98" s="70" t="s">
        <v>20</v>
      </c>
      <c r="C98" s="118">
        <f>SUM(C99,C106)</f>
        <v>0</v>
      </c>
      <c r="D98" s="118">
        <f t="shared" ref="D98:F98" si="23">SUM(D99,D106)</f>
        <v>0</v>
      </c>
      <c r="E98" s="118">
        <f t="shared" si="23"/>
        <v>0</v>
      </c>
      <c r="F98" s="118">
        <f t="shared" si="23"/>
        <v>0</v>
      </c>
      <c r="G98" s="118" t="e">
        <f t="shared" si="9"/>
        <v>#DIV/0!</v>
      </c>
      <c r="H98" s="336" t="e">
        <f t="shared" si="10"/>
        <v>#DIV/0!</v>
      </c>
    </row>
    <row r="99" spans="1:8" ht="15" x14ac:dyDescent="0.2">
      <c r="A99" s="139">
        <v>422</v>
      </c>
      <c r="B99" s="70" t="s">
        <v>19</v>
      </c>
      <c r="C99" s="118">
        <f>SUM(C100:C105)</f>
        <v>0</v>
      </c>
      <c r="D99" s="118">
        <f t="shared" ref="D99:F99" si="24">SUM(D100:D105)</f>
        <v>0</v>
      </c>
      <c r="E99" s="118">
        <f t="shared" si="24"/>
        <v>0</v>
      </c>
      <c r="F99" s="118">
        <f t="shared" si="24"/>
        <v>0</v>
      </c>
      <c r="G99" s="118" t="e">
        <f t="shared" si="9"/>
        <v>#DIV/0!</v>
      </c>
      <c r="H99" s="336" t="e">
        <f t="shared" si="10"/>
        <v>#DIV/0!</v>
      </c>
    </row>
    <row r="100" spans="1:8" ht="15" x14ac:dyDescent="0.2">
      <c r="A100" s="141" t="s">
        <v>92</v>
      </c>
      <c r="B100" s="69" t="s">
        <v>93</v>
      </c>
      <c r="C100" s="119"/>
      <c r="D100" s="119"/>
      <c r="E100" s="119"/>
      <c r="F100" s="119"/>
      <c r="G100" s="119" t="e">
        <f t="shared" si="9"/>
        <v>#DIV/0!</v>
      </c>
      <c r="H100" s="337" t="e">
        <f t="shared" si="10"/>
        <v>#DIV/0!</v>
      </c>
    </row>
    <row r="101" spans="1:8" ht="15" x14ac:dyDescent="0.2">
      <c r="A101" s="141">
        <v>4222</v>
      </c>
      <c r="B101" s="69" t="s">
        <v>94</v>
      </c>
      <c r="C101" s="119"/>
      <c r="D101" s="119"/>
      <c r="E101" s="119"/>
      <c r="F101" s="119">
        <v>0</v>
      </c>
      <c r="G101" s="119" t="e">
        <f t="shared" si="9"/>
        <v>#DIV/0!</v>
      </c>
      <c r="H101" s="337" t="e">
        <f t="shared" si="10"/>
        <v>#DIV/0!</v>
      </c>
    </row>
    <row r="102" spans="1:8" ht="15" x14ac:dyDescent="0.2">
      <c r="A102" s="141">
        <v>4223</v>
      </c>
      <c r="B102" s="69" t="s">
        <v>147</v>
      </c>
      <c r="C102" s="119"/>
      <c r="D102" s="119"/>
      <c r="E102" s="119">
        <v>0</v>
      </c>
      <c r="F102" s="119"/>
      <c r="G102" s="119" t="e">
        <f t="shared" si="9"/>
        <v>#DIV/0!</v>
      </c>
      <c r="H102" s="337" t="e">
        <f t="shared" si="10"/>
        <v>#DIV/0!</v>
      </c>
    </row>
    <row r="103" spans="1:8" ht="15" x14ac:dyDescent="0.2">
      <c r="A103" s="141">
        <v>4224</v>
      </c>
      <c r="B103" s="69" t="s">
        <v>125</v>
      </c>
      <c r="C103" s="119"/>
      <c r="D103" s="119"/>
      <c r="E103" s="119"/>
      <c r="F103" s="119">
        <v>0</v>
      </c>
      <c r="G103" s="119" t="e">
        <f t="shared" si="9"/>
        <v>#DIV/0!</v>
      </c>
      <c r="H103" s="337" t="e">
        <f t="shared" si="10"/>
        <v>#DIV/0!</v>
      </c>
    </row>
    <row r="104" spans="1:8" ht="15" x14ac:dyDescent="0.2">
      <c r="A104" s="141">
        <v>4225</v>
      </c>
      <c r="B104" s="69" t="s">
        <v>148</v>
      </c>
      <c r="C104" s="119"/>
      <c r="D104" s="119"/>
      <c r="E104" s="119">
        <v>0</v>
      </c>
      <c r="F104" s="119"/>
      <c r="G104" s="119" t="e">
        <f t="shared" si="9"/>
        <v>#DIV/0!</v>
      </c>
      <c r="H104" s="337" t="e">
        <f t="shared" si="10"/>
        <v>#DIV/0!</v>
      </c>
    </row>
    <row r="105" spans="1:8" ht="30" x14ac:dyDescent="0.2">
      <c r="A105" s="141">
        <v>4227</v>
      </c>
      <c r="B105" s="69" t="s">
        <v>126</v>
      </c>
      <c r="C105" s="119"/>
      <c r="D105" s="119"/>
      <c r="E105" s="119"/>
      <c r="F105" s="119"/>
      <c r="G105" s="119" t="e">
        <f t="shared" si="9"/>
        <v>#DIV/0!</v>
      </c>
      <c r="H105" s="337" t="e">
        <f t="shared" si="10"/>
        <v>#DIV/0!</v>
      </c>
    </row>
    <row r="106" spans="1:8" ht="15" x14ac:dyDescent="0.2">
      <c r="A106" s="139">
        <v>426</v>
      </c>
      <c r="B106" s="70" t="s">
        <v>149</v>
      </c>
      <c r="C106" s="118">
        <f>SUM(C107)</f>
        <v>0</v>
      </c>
      <c r="D106" s="118">
        <f t="shared" ref="D106:F106" si="25">SUM(D107)</f>
        <v>0</v>
      </c>
      <c r="E106" s="118">
        <f t="shared" si="25"/>
        <v>0</v>
      </c>
      <c r="F106" s="118">
        <f t="shared" si="25"/>
        <v>0</v>
      </c>
      <c r="G106" s="118" t="e">
        <f t="shared" si="9"/>
        <v>#DIV/0!</v>
      </c>
      <c r="H106" s="336" t="e">
        <f t="shared" si="10"/>
        <v>#DIV/0!</v>
      </c>
    </row>
    <row r="107" spans="1:8" ht="15" x14ac:dyDescent="0.2">
      <c r="A107" s="141">
        <v>4262</v>
      </c>
      <c r="B107" s="69" t="s">
        <v>150</v>
      </c>
      <c r="C107" s="119"/>
      <c r="D107" s="119"/>
      <c r="E107" s="119">
        <v>0</v>
      </c>
      <c r="F107" s="119"/>
      <c r="G107" s="119" t="e">
        <f t="shared" si="9"/>
        <v>#DIV/0!</v>
      </c>
      <c r="H107" s="337" t="e">
        <f t="shared" si="10"/>
        <v>#DIV/0!</v>
      </c>
    </row>
    <row r="108" spans="1:8" ht="30" x14ac:dyDescent="0.2">
      <c r="A108" s="139">
        <v>45</v>
      </c>
      <c r="B108" s="70" t="s">
        <v>190</v>
      </c>
      <c r="C108" s="118">
        <f>SUM(C109)</f>
        <v>0</v>
      </c>
      <c r="D108" s="118">
        <f t="shared" ref="D108:F109" si="26">SUM(D109)</f>
        <v>350000</v>
      </c>
      <c r="E108" s="118">
        <f t="shared" si="26"/>
        <v>350000</v>
      </c>
      <c r="F108" s="118">
        <f t="shared" si="26"/>
        <v>119589.3</v>
      </c>
      <c r="G108" s="118" t="e">
        <f t="shared" si="9"/>
        <v>#DIV/0!</v>
      </c>
      <c r="H108" s="336">
        <f t="shared" si="10"/>
        <v>34.168371428571433</v>
      </c>
    </row>
    <row r="109" spans="1:8" ht="30" x14ac:dyDescent="0.2">
      <c r="A109" s="139">
        <v>451</v>
      </c>
      <c r="B109" s="70" t="s">
        <v>191</v>
      </c>
      <c r="C109" s="118">
        <f>SUM(C110)</f>
        <v>0</v>
      </c>
      <c r="D109" s="118">
        <f t="shared" si="26"/>
        <v>350000</v>
      </c>
      <c r="E109" s="118">
        <f t="shared" si="26"/>
        <v>350000</v>
      </c>
      <c r="F109" s="118">
        <f t="shared" si="26"/>
        <v>119589.3</v>
      </c>
      <c r="G109" s="118" t="e">
        <f t="shared" si="9"/>
        <v>#DIV/0!</v>
      </c>
      <c r="H109" s="336">
        <f t="shared" si="10"/>
        <v>34.168371428571433</v>
      </c>
    </row>
    <row r="110" spans="1:8" ht="30" x14ac:dyDescent="0.2">
      <c r="A110" s="142">
        <v>4511</v>
      </c>
      <c r="B110" s="71" t="s">
        <v>191</v>
      </c>
      <c r="C110" s="120"/>
      <c r="D110" s="120">
        <v>350000</v>
      </c>
      <c r="E110" s="120">
        <v>350000</v>
      </c>
      <c r="F110" s="120">
        <v>119589.3</v>
      </c>
      <c r="G110" s="120" t="e">
        <f t="shared" si="9"/>
        <v>#DIV/0!</v>
      </c>
      <c r="H110" s="338">
        <f>SUM(F110/E110*100)</f>
        <v>34.168371428571433</v>
      </c>
    </row>
    <row r="111" spans="1:8" ht="19.5" x14ac:dyDescent="0.2">
      <c r="A111" s="373" t="s">
        <v>99</v>
      </c>
      <c r="B111" s="373"/>
      <c r="C111" s="121">
        <f>SUM(C97+C42)</f>
        <v>6428582</v>
      </c>
      <c r="D111" s="121">
        <f>SUM(D97+D42)</f>
        <v>12956260</v>
      </c>
      <c r="E111" s="121">
        <f>SUM(E97+E42)</f>
        <v>13609556</v>
      </c>
      <c r="F111" s="121">
        <f>SUM(F97+F42)</f>
        <v>7159515.9799999995</v>
      </c>
      <c r="G111" s="143">
        <f>SUM(F111/C111*100)</f>
        <v>111.37006543589239</v>
      </c>
      <c r="H111" s="144">
        <f>SUM(F111/E111*100)</f>
        <v>52.606536025128229</v>
      </c>
    </row>
    <row r="134" spans="1:8" ht="20.25" x14ac:dyDescent="0.25">
      <c r="A134" s="374" t="s">
        <v>58</v>
      </c>
      <c r="B134" s="374"/>
      <c r="C134" s="374"/>
      <c r="D134" s="374"/>
      <c r="E134" s="374"/>
      <c r="F134" s="374"/>
      <c r="G134" s="374"/>
      <c r="H134" s="1"/>
    </row>
    <row r="135" spans="1:8" ht="15" x14ac:dyDescent="0.25">
      <c r="A135" s="1"/>
      <c r="B135" s="1"/>
      <c r="C135" s="1"/>
      <c r="D135" s="11"/>
      <c r="E135" s="11"/>
      <c r="F135" s="11"/>
      <c r="G135" s="11"/>
      <c r="H135" s="1"/>
    </row>
    <row r="136" spans="1:8" x14ac:dyDescent="0.2">
      <c r="A136" s="385" t="s">
        <v>55</v>
      </c>
      <c r="B136" s="387" t="s">
        <v>56</v>
      </c>
      <c r="C136" s="381" t="s">
        <v>114</v>
      </c>
      <c r="D136" s="375" t="s">
        <v>192</v>
      </c>
      <c r="E136" s="375" t="s">
        <v>193</v>
      </c>
      <c r="F136" s="375" t="s">
        <v>194</v>
      </c>
      <c r="G136" s="375" t="s">
        <v>60</v>
      </c>
      <c r="H136" s="375" t="s">
        <v>60</v>
      </c>
    </row>
    <row r="137" spans="1:8" x14ac:dyDescent="0.2">
      <c r="A137" s="386"/>
      <c r="B137" s="388"/>
      <c r="C137" s="382"/>
      <c r="D137" s="376"/>
      <c r="E137" s="376"/>
      <c r="F137" s="376"/>
      <c r="G137" s="376"/>
      <c r="H137" s="376"/>
    </row>
    <row r="138" spans="1:8" x14ac:dyDescent="0.2">
      <c r="A138" s="383">
        <v>1</v>
      </c>
      <c r="B138" s="383"/>
      <c r="C138" s="48">
        <v>2</v>
      </c>
      <c r="D138" s="49">
        <v>3</v>
      </c>
      <c r="E138" s="49">
        <v>4</v>
      </c>
      <c r="F138" s="49">
        <v>5</v>
      </c>
      <c r="G138" s="49" t="s">
        <v>61</v>
      </c>
      <c r="H138" s="49" t="s">
        <v>62</v>
      </c>
    </row>
    <row r="139" spans="1:8" ht="15" x14ac:dyDescent="0.2">
      <c r="A139" s="34">
        <v>1</v>
      </c>
      <c r="B139" s="35" t="s">
        <v>47</v>
      </c>
      <c r="C139" s="35"/>
      <c r="D139" s="36"/>
      <c r="E139" s="36"/>
      <c r="F139" s="36"/>
      <c r="G139" s="36"/>
      <c r="H139" s="315"/>
    </row>
    <row r="140" spans="1:8" ht="15" x14ac:dyDescent="0.2">
      <c r="A140" s="85"/>
      <c r="B140" s="86" t="s">
        <v>182</v>
      </c>
      <c r="C140" s="265">
        <v>0</v>
      </c>
      <c r="D140" s="271">
        <v>0</v>
      </c>
      <c r="E140" s="302">
        <v>0</v>
      </c>
      <c r="F140" s="302">
        <v>0</v>
      </c>
      <c r="G140" s="257"/>
      <c r="H140" s="316"/>
    </row>
    <row r="141" spans="1:8" ht="15" x14ac:dyDescent="0.25">
      <c r="A141" s="87"/>
      <c r="B141" s="88" t="s">
        <v>46</v>
      </c>
      <c r="C141" s="266">
        <v>2410630</v>
      </c>
      <c r="D141" s="272"/>
      <c r="E141" s="303"/>
      <c r="F141" s="303">
        <v>2445325.5</v>
      </c>
      <c r="G141" s="258">
        <f>F141/C141*100</f>
        <v>101.43927106192156</v>
      </c>
      <c r="H141" s="317" t="e">
        <f>F141/E141*100</f>
        <v>#DIV/0!</v>
      </c>
    </row>
    <row r="142" spans="1:8" ht="15" x14ac:dyDescent="0.25">
      <c r="A142" s="64"/>
      <c r="B142" s="65" t="s">
        <v>48</v>
      </c>
      <c r="C142" s="267">
        <v>2409579</v>
      </c>
      <c r="D142" s="273"/>
      <c r="E142" s="304"/>
      <c r="F142" s="304">
        <v>2563888.04</v>
      </c>
      <c r="G142" s="259">
        <f>F142/C142*100</f>
        <v>106.40398343445059</v>
      </c>
      <c r="H142" s="317" t="e">
        <f>F142/E142*100</f>
        <v>#DIV/0!</v>
      </c>
    </row>
    <row r="143" spans="1:8" ht="15" x14ac:dyDescent="0.25">
      <c r="A143" s="391" t="s">
        <v>182</v>
      </c>
      <c r="B143" s="392"/>
      <c r="C143" s="268">
        <f>SUM(C140+C141-C142)</f>
        <v>1051</v>
      </c>
      <c r="D143" s="263">
        <f t="shared" ref="D143:F143" si="27">SUM(D140+D141-D142)</f>
        <v>0</v>
      </c>
      <c r="E143" s="296">
        <f t="shared" si="27"/>
        <v>0</v>
      </c>
      <c r="F143" s="296">
        <f t="shared" si="27"/>
        <v>-118562.54000000004</v>
      </c>
      <c r="G143" s="256"/>
      <c r="H143" s="318"/>
    </row>
    <row r="144" spans="1:8" ht="15" x14ac:dyDescent="0.25">
      <c r="A144" s="34" t="s">
        <v>49</v>
      </c>
      <c r="B144" s="35" t="s">
        <v>23</v>
      </c>
      <c r="C144" s="264"/>
      <c r="D144" s="274"/>
      <c r="E144" s="305"/>
      <c r="F144" s="305"/>
      <c r="G144" s="39"/>
      <c r="H144" s="319"/>
    </row>
    <row r="145" spans="1:8" ht="15" x14ac:dyDescent="0.25">
      <c r="A145" s="85"/>
      <c r="B145" s="86" t="s">
        <v>182</v>
      </c>
      <c r="C145" s="269"/>
      <c r="D145" s="272"/>
      <c r="E145" s="303"/>
      <c r="F145" s="303"/>
      <c r="G145" s="261"/>
      <c r="H145" s="320"/>
    </row>
    <row r="146" spans="1:8" ht="15" x14ac:dyDescent="0.25">
      <c r="A146" s="87"/>
      <c r="B146" s="88" t="s">
        <v>46</v>
      </c>
      <c r="C146" s="266"/>
      <c r="D146" s="272"/>
      <c r="E146" s="303"/>
      <c r="F146" s="303"/>
      <c r="G146" s="260" t="e">
        <f>F146/C146*100</f>
        <v>#DIV/0!</v>
      </c>
      <c r="H146" s="321" t="e">
        <f>F146/E146*100</f>
        <v>#DIV/0!</v>
      </c>
    </row>
    <row r="147" spans="1:8" ht="15" x14ac:dyDescent="0.25">
      <c r="A147" s="64"/>
      <c r="B147" s="65" t="s">
        <v>48</v>
      </c>
      <c r="C147" s="267"/>
      <c r="D147" s="273"/>
      <c r="E147" s="304"/>
      <c r="F147" s="304"/>
      <c r="G147" s="262" t="e">
        <f>F147/C147*100</f>
        <v>#DIV/0!</v>
      </c>
      <c r="H147" s="321" t="e">
        <f>F147/E147*100</f>
        <v>#DIV/0!</v>
      </c>
    </row>
    <row r="148" spans="1:8" ht="15" x14ac:dyDescent="0.25">
      <c r="A148" s="391" t="s">
        <v>182</v>
      </c>
      <c r="B148" s="392"/>
      <c r="C148" s="270">
        <f>SUM(C145+C146-C147)</f>
        <v>0</v>
      </c>
      <c r="D148" s="270">
        <f t="shared" ref="D148:E148" si="28">SUM(D145+D146-D147)</f>
        <v>0</v>
      </c>
      <c r="E148" s="297">
        <f t="shared" si="28"/>
        <v>0</v>
      </c>
      <c r="F148" s="297">
        <f>SUM(F145+F146-F147)</f>
        <v>0</v>
      </c>
      <c r="G148" s="38"/>
      <c r="H148" s="322"/>
    </row>
    <row r="149" spans="1:8" ht="15" x14ac:dyDescent="0.2">
      <c r="A149" s="34" t="s">
        <v>50</v>
      </c>
      <c r="B149" s="35" t="s">
        <v>51</v>
      </c>
      <c r="C149" s="264"/>
      <c r="D149" s="275"/>
      <c r="E149" s="305"/>
      <c r="F149" s="305"/>
      <c r="G149" s="36"/>
      <c r="H149" s="315"/>
    </row>
    <row r="150" spans="1:8" ht="15" x14ac:dyDescent="0.2">
      <c r="A150" s="85"/>
      <c r="B150" s="86" t="s">
        <v>182</v>
      </c>
      <c r="C150" s="269">
        <v>508525</v>
      </c>
      <c r="D150" s="279"/>
      <c r="E150" s="306"/>
      <c r="F150" s="306">
        <v>493365.17</v>
      </c>
      <c r="G150" s="276"/>
      <c r="H150" s="323"/>
    </row>
    <row r="151" spans="1:8" ht="15" x14ac:dyDescent="0.25">
      <c r="A151" s="87"/>
      <c r="B151" s="88" t="s">
        <v>46</v>
      </c>
      <c r="C151" s="266">
        <v>3786838</v>
      </c>
      <c r="D151" s="272"/>
      <c r="E151" s="303"/>
      <c r="F151" s="303">
        <v>4214438.5599999996</v>
      </c>
      <c r="G151" s="276">
        <f>F151/C151*100</f>
        <v>111.2917573975966</v>
      </c>
      <c r="H151" s="321" t="e">
        <f>F151/E151*100</f>
        <v>#DIV/0!</v>
      </c>
    </row>
    <row r="152" spans="1:8" ht="15" x14ac:dyDescent="0.25">
      <c r="A152" s="64"/>
      <c r="B152" s="65" t="s">
        <v>48</v>
      </c>
      <c r="C152" s="267">
        <v>4019003</v>
      </c>
      <c r="D152" s="273"/>
      <c r="E152" s="304"/>
      <c r="F152" s="304">
        <v>4595627.9400000004</v>
      </c>
      <c r="G152" s="276">
        <f>F152/C152*100</f>
        <v>114.34746229350911</v>
      </c>
      <c r="H152" s="324" t="e">
        <f>F152/E152*100</f>
        <v>#DIV/0!</v>
      </c>
    </row>
    <row r="153" spans="1:8" ht="15" x14ac:dyDescent="0.25">
      <c r="A153" s="391" t="s">
        <v>182</v>
      </c>
      <c r="B153" s="392"/>
      <c r="C153" s="277">
        <f>SUM(C150+C151-C152)</f>
        <v>276360</v>
      </c>
      <c r="D153" s="277">
        <f t="shared" ref="D153:F153" si="29">SUM(D150+D151-D152)</f>
        <v>0</v>
      </c>
      <c r="E153" s="298">
        <f t="shared" si="29"/>
        <v>0</v>
      </c>
      <c r="F153" s="298">
        <f t="shared" si="29"/>
        <v>112175.78999999911</v>
      </c>
      <c r="G153" s="278"/>
      <c r="H153" s="325"/>
    </row>
    <row r="154" spans="1:8" ht="15" x14ac:dyDescent="0.2">
      <c r="A154" s="34" t="s">
        <v>52</v>
      </c>
      <c r="B154" s="35" t="s">
        <v>2</v>
      </c>
      <c r="C154" s="281"/>
      <c r="D154" s="282"/>
      <c r="E154" s="307"/>
      <c r="F154" s="307"/>
      <c r="G154" s="283"/>
      <c r="H154" s="326"/>
    </row>
    <row r="155" spans="1:8" ht="15" x14ac:dyDescent="0.25">
      <c r="A155" s="89"/>
      <c r="B155" s="86" t="s">
        <v>182</v>
      </c>
      <c r="C155" s="266">
        <v>0</v>
      </c>
      <c r="D155" s="272"/>
      <c r="E155" s="303"/>
      <c r="F155" s="303"/>
      <c r="G155" s="284"/>
      <c r="H155" s="327"/>
    </row>
    <row r="156" spans="1:8" ht="15" x14ac:dyDescent="0.25">
      <c r="A156" s="87"/>
      <c r="B156" s="88" t="s">
        <v>46</v>
      </c>
      <c r="C156" s="266"/>
      <c r="D156" s="272"/>
      <c r="E156" s="303"/>
      <c r="F156" s="303"/>
      <c r="G156" s="260" t="e">
        <f>F156/C156*100</f>
        <v>#DIV/0!</v>
      </c>
      <c r="H156" s="321" t="e">
        <f>F156/E156*100</f>
        <v>#DIV/0!</v>
      </c>
    </row>
    <row r="157" spans="1:8" ht="15" x14ac:dyDescent="0.25">
      <c r="A157" s="40"/>
      <c r="B157" s="37" t="s">
        <v>48</v>
      </c>
      <c r="C157" s="285"/>
      <c r="D157" s="286"/>
      <c r="E157" s="308"/>
      <c r="F157" s="308"/>
      <c r="G157" s="260" t="e">
        <f>F157/C157*100</f>
        <v>#DIV/0!</v>
      </c>
      <c r="H157" s="321" t="e">
        <f>F157/E157*100</f>
        <v>#DIV/0!</v>
      </c>
    </row>
    <row r="158" spans="1:8" ht="15" x14ac:dyDescent="0.25">
      <c r="A158" s="393" t="s">
        <v>182</v>
      </c>
      <c r="B158" s="394"/>
      <c r="C158" s="270">
        <f>SUM(C155+C156-C157)</f>
        <v>0</v>
      </c>
      <c r="D158" s="270">
        <f t="shared" ref="D158:F158" si="30">SUM(D155+D156-D157)</f>
        <v>0</v>
      </c>
      <c r="E158" s="297">
        <f t="shared" si="30"/>
        <v>0</v>
      </c>
      <c r="F158" s="297">
        <f t="shared" si="30"/>
        <v>0</v>
      </c>
      <c r="G158" s="287"/>
      <c r="H158" s="328"/>
    </row>
    <row r="159" spans="1:8" ht="15" x14ac:dyDescent="0.2">
      <c r="A159" s="34" t="s">
        <v>176</v>
      </c>
      <c r="B159" s="35" t="s">
        <v>167</v>
      </c>
      <c r="C159" s="281"/>
      <c r="D159" s="282"/>
      <c r="E159" s="307"/>
      <c r="F159" s="307"/>
      <c r="G159" s="283"/>
      <c r="H159" s="326"/>
    </row>
    <row r="160" spans="1:8" ht="15" x14ac:dyDescent="0.25">
      <c r="A160" s="89"/>
      <c r="B160" s="86" t="s">
        <v>182</v>
      </c>
      <c r="C160" s="266">
        <v>0</v>
      </c>
      <c r="D160" s="272"/>
      <c r="E160" s="303"/>
      <c r="F160" s="303"/>
      <c r="G160" s="284"/>
      <c r="H160" s="327"/>
    </row>
    <row r="161" spans="1:8" ht="15" x14ac:dyDescent="0.25">
      <c r="A161" s="87"/>
      <c r="B161" s="88" t="s">
        <v>46</v>
      </c>
      <c r="C161" s="266"/>
      <c r="D161" s="272"/>
      <c r="E161" s="303"/>
      <c r="F161" s="303"/>
      <c r="G161" s="260" t="e">
        <f>F161/C161*100</f>
        <v>#DIV/0!</v>
      </c>
      <c r="H161" s="321" t="e">
        <f>F161/E161*100</f>
        <v>#DIV/0!</v>
      </c>
    </row>
    <row r="162" spans="1:8" ht="15" x14ac:dyDescent="0.25">
      <c r="A162" s="40"/>
      <c r="B162" s="37" t="s">
        <v>48</v>
      </c>
      <c r="C162" s="285"/>
      <c r="D162" s="286"/>
      <c r="E162" s="308"/>
      <c r="F162" s="308"/>
      <c r="G162" s="260" t="e">
        <f>F162/C162*100</f>
        <v>#DIV/0!</v>
      </c>
      <c r="H162" s="321" t="e">
        <f>F162/E162*100</f>
        <v>#DIV/0!</v>
      </c>
    </row>
    <row r="163" spans="1:8" ht="15" x14ac:dyDescent="0.25">
      <c r="A163" s="393" t="s">
        <v>182</v>
      </c>
      <c r="B163" s="394"/>
      <c r="C163" s="270">
        <f>SUM(C160+C161-C162)</f>
        <v>0</v>
      </c>
      <c r="D163" s="270">
        <f t="shared" ref="D163:F163" si="31">SUM(D160+D161-D162)</f>
        <v>0</v>
      </c>
      <c r="E163" s="297">
        <f t="shared" si="31"/>
        <v>0</v>
      </c>
      <c r="F163" s="297">
        <f t="shared" si="31"/>
        <v>0</v>
      </c>
      <c r="G163" s="287"/>
      <c r="H163" s="328"/>
    </row>
    <row r="164" spans="1:8" ht="28.5" x14ac:dyDescent="0.2">
      <c r="A164" s="34" t="s">
        <v>177</v>
      </c>
      <c r="B164" s="280" t="s">
        <v>178</v>
      </c>
      <c r="C164" s="281"/>
      <c r="D164" s="282"/>
      <c r="E164" s="307"/>
      <c r="F164" s="307"/>
      <c r="G164" s="283"/>
      <c r="H164" s="326"/>
    </row>
    <row r="165" spans="1:8" ht="15" x14ac:dyDescent="0.25">
      <c r="A165" s="89"/>
      <c r="B165" s="86" t="s">
        <v>182</v>
      </c>
      <c r="C165" s="266">
        <v>0</v>
      </c>
      <c r="D165" s="272"/>
      <c r="E165" s="303"/>
      <c r="F165" s="303"/>
      <c r="G165" s="284"/>
      <c r="H165" s="327"/>
    </row>
    <row r="166" spans="1:8" ht="15" x14ac:dyDescent="0.25">
      <c r="A166" s="87"/>
      <c r="B166" s="88" t="s">
        <v>46</v>
      </c>
      <c r="C166" s="266">
        <v>22501</v>
      </c>
      <c r="D166" s="272"/>
      <c r="E166" s="303"/>
      <c r="F166" s="303"/>
      <c r="G166" s="260">
        <f>F166/C166*100</f>
        <v>0</v>
      </c>
      <c r="H166" s="321" t="e">
        <f>F166/E166*100</f>
        <v>#DIV/0!</v>
      </c>
    </row>
    <row r="167" spans="1:8" ht="15" x14ac:dyDescent="0.25">
      <c r="A167" s="40"/>
      <c r="B167" s="37" t="s">
        <v>48</v>
      </c>
      <c r="C167" s="285"/>
      <c r="D167" s="286"/>
      <c r="E167" s="308"/>
      <c r="F167" s="308"/>
      <c r="G167" s="260" t="e">
        <f>F167/C167*100</f>
        <v>#DIV/0!</v>
      </c>
      <c r="H167" s="321" t="e">
        <f>F167/E167*100</f>
        <v>#DIV/0!</v>
      </c>
    </row>
    <row r="168" spans="1:8" ht="15" x14ac:dyDescent="0.25">
      <c r="A168" s="393" t="s">
        <v>182</v>
      </c>
      <c r="B168" s="394"/>
      <c r="C168" s="270">
        <f>SUM(C165+C166-C167)</f>
        <v>22501</v>
      </c>
      <c r="D168" s="270">
        <f t="shared" ref="D168:E168" si="32">SUM(D165+D166-D167)</f>
        <v>0</v>
      </c>
      <c r="E168" s="297">
        <f t="shared" si="32"/>
        <v>0</v>
      </c>
      <c r="F168" s="297">
        <f>SUM(F165+F166-F167)</f>
        <v>0</v>
      </c>
      <c r="G168" s="287"/>
      <c r="H168" s="328"/>
    </row>
    <row r="169" spans="1:8" ht="15" x14ac:dyDescent="0.25">
      <c r="A169" s="395" t="s">
        <v>183</v>
      </c>
      <c r="B169" s="396"/>
      <c r="C169" s="288">
        <f>SUM(C140+C145+C150+C155+C160+C165)</f>
        <v>508525</v>
      </c>
      <c r="D169" s="288">
        <f t="shared" ref="D169:F171" si="33">SUM(D140+D145+D150+D155+D160+D165)</f>
        <v>0</v>
      </c>
      <c r="E169" s="299">
        <f>SUM(E140+E145+E150+E155+E160+E165)</f>
        <v>0</v>
      </c>
      <c r="F169" s="299">
        <f t="shared" si="33"/>
        <v>493365.17</v>
      </c>
      <c r="G169" s="289"/>
      <c r="H169" s="329"/>
    </row>
    <row r="170" spans="1:8" ht="15" x14ac:dyDescent="0.25">
      <c r="A170" s="397" t="s">
        <v>53</v>
      </c>
      <c r="B170" s="398"/>
      <c r="C170" s="290">
        <f>SUM(C141+C146+C151+C156+C161+C166)</f>
        <v>6219969</v>
      </c>
      <c r="D170" s="290">
        <f t="shared" si="33"/>
        <v>0</v>
      </c>
      <c r="E170" s="300">
        <f t="shared" si="33"/>
        <v>0</v>
      </c>
      <c r="F170" s="300">
        <f t="shared" si="33"/>
        <v>6659764.0599999996</v>
      </c>
      <c r="G170" s="291">
        <f>F170/C170*100</f>
        <v>107.07069536841742</v>
      </c>
      <c r="H170" s="330" t="e">
        <f>F170/E170*100</f>
        <v>#DIV/0!</v>
      </c>
    </row>
    <row r="171" spans="1:8" ht="15" x14ac:dyDescent="0.25">
      <c r="A171" s="397" t="s">
        <v>54</v>
      </c>
      <c r="B171" s="398"/>
      <c r="C171" s="290">
        <f>SUM(C142+C147+C152+C157+C162+C167)</f>
        <v>6428582</v>
      </c>
      <c r="D171" s="290">
        <f t="shared" si="33"/>
        <v>0</v>
      </c>
      <c r="E171" s="300">
        <f t="shared" si="33"/>
        <v>0</v>
      </c>
      <c r="F171" s="300">
        <f t="shared" si="33"/>
        <v>7159515.9800000004</v>
      </c>
      <c r="G171" s="291">
        <f>F171/C171*100</f>
        <v>111.3700654358924</v>
      </c>
      <c r="H171" s="330" t="e">
        <f>F171/E171*100</f>
        <v>#DIV/0!</v>
      </c>
    </row>
    <row r="172" spans="1:8" ht="15" x14ac:dyDescent="0.25">
      <c r="A172" s="389" t="s">
        <v>184</v>
      </c>
      <c r="B172" s="390"/>
      <c r="C172" s="292">
        <f>SUM(C169+C170-C171)</f>
        <v>299912</v>
      </c>
      <c r="D172" s="292">
        <f t="shared" ref="D172:F172" si="34">SUM(D169+D170-D171)</f>
        <v>0</v>
      </c>
      <c r="E172" s="301">
        <f t="shared" si="34"/>
        <v>0</v>
      </c>
      <c r="F172" s="301">
        <f t="shared" si="34"/>
        <v>-6386.7500000009313</v>
      </c>
      <c r="G172" s="293"/>
      <c r="H172" s="331"/>
    </row>
  </sheetData>
  <mergeCells count="40">
    <mergeCell ref="F7:F8"/>
    <mergeCell ref="G7:G8"/>
    <mergeCell ref="A172:B172"/>
    <mergeCell ref="H136:H137"/>
    <mergeCell ref="A153:B153"/>
    <mergeCell ref="A158:B158"/>
    <mergeCell ref="A163:B163"/>
    <mergeCell ref="A168:B168"/>
    <mergeCell ref="A143:B143"/>
    <mergeCell ref="A148:B148"/>
    <mergeCell ref="A138:B138"/>
    <mergeCell ref="F136:F137"/>
    <mergeCell ref="G136:G137"/>
    <mergeCell ref="A169:B169"/>
    <mergeCell ref="A170:B170"/>
    <mergeCell ref="A171:B171"/>
    <mergeCell ref="A134:G134"/>
    <mergeCell ref="A36:H36"/>
    <mergeCell ref="A41:B41"/>
    <mergeCell ref="C136:C137"/>
    <mergeCell ref="D136:D137"/>
    <mergeCell ref="E136:E137"/>
    <mergeCell ref="A136:A137"/>
    <mergeCell ref="B136:B137"/>
    <mergeCell ref="A1:H1"/>
    <mergeCell ref="A2:H3"/>
    <mergeCell ref="A111:B111"/>
    <mergeCell ref="A35:H35"/>
    <mergeCell ref="A5:H5"/>
    <mergeCell ref="H7:H8"/>
    <mergeCell ref="A9:B9"/>
    <mergeCell ref="A32:B32"/>
    <mergeCell ref="A39:G39"/>
    <mergeCell ref="A7:A8"/>
    <mergeCell ref="B7:B8"/>
    <mergeCell ref="C7:C8"/>
    <mergeCell ref="D7:D8"/>
    <mergeCell ref="E7:E8"/>
    <mergeCell ref="A63:B63"/>
    <mergeCell ref="A38:H38"/>
  </mergeCells>
  <pageMargins left="0.31496062992125984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21"/>
  <sheetViews>
    <sheetView tabSelected="1" zoomScale="91" zoomScaleNormal="91" workbookViewId="0">
      <selection activeCell="G398" sqref="G398"/>
    </sheetView>
  </sheetViews>
  <sheetFormatPr defaultColWidth="9.140625" defaultRowHeight="15" x14ac:dyDescent="0.25"/>
  <cols>
    <col min="1" max="1" width="9.42578125" style="1" customWidth="1"/>
    <col min="2" max="2" width="44.7109375" style="1" customWidth="1"/>
    <col min="3" max="3" width="17.5703125" style="1" customWidth="1"/>
    <col min="4" max="4" width="17.28515625" style="11" customWidth="1"/>
    <col min="5" max="5" width="16.7109375" style="11" customWidth="1"/>
    <col min="6" max="6" width="17.140625" style="11" customWidth="1"/>
    <col min="7" max="7" width="11.28515625" style="11" customWidth="1"/>
    <col min="8" max="8" width="10.85546875" style="1" customWidth="1"/>
    <col min="9" max="11" width="15.140625" style="1" customWidth="1"/>
    <col min="12" max="12" width="16.7109375" style="1" hidden="1" customWidth="1"/>
    <col min="13" max="13" width="16.42578125" style="1" hidden="1" customWidth="1"/>
    <col min="14" max="14" width="12.5703125" style="1" hidden="1" customWidth="1"/>
    <col min="15" max="15" width="15.140625" style="1" customWidth="1"/>
    <col min="16" max="16384" width="9.140625" style="1"/>
  </cols>
  <sheetData>
    <row r="1" spans="1:8" ht="27.6" customHeight="1" x14ac:dyDescent="0.25">
      <c r="A1" s="429" t="s">
        <v>180</v>
      </c>
      <c r="B1" s="429"/>
      <c r="C1" s="429"/>
      <c r="D1" s="429"/>
      <c r="E1" s="429"/>
      <c r="F1" s="429"/>
      <c r="G1" s="429"/>
      <c r="H1" s="429"/>
    </row>
    <row r="2" spans="1:8" ht="80.25" customHeight="1" x14ac:dyDescent="0.25">
      <c r="A2" s="372" t="s">
        <v>197</v>
      </c>
      <c r="B2" s="372"/>
      <c r="C2" s="372"/>
      <c r="D2" s="372"/>
      <c r="E2" s="372"/>
      <c r="F2" s="372"/>
      <c r="G2" s="372"/>
      <c r="H2" s="372"/>
    </row>
    <row r="4" spans="1:8" ht="20.25" x14ac:dyDescent="0.25">
      <c r="A4" s="374" t="s">
        <v>26</v>
      </c>
      <c r="B4" s="374"/>
      <c r="C4" s="374"/>
      <c r="D4" s="374"/>
      <c r="E4" s="374"/>
      <c r="F4" s="374"/>
      <c r="G4" s="374"/>
      <c r="H4" s="374"/>
    </row>
    <row r="6" spans="1:8" s="3" customFormat="1" x14ac:dyDescent="0.25">
      <c r="A6" s="2" t="s">
        <v>31</v>
      </c>
      <c r="D6" s="4"/>
      <c r="E6" s="4"/>
      <c r="F6" s="4"/>
      <c r="G6" s="4"/>
    </row>
    <row r="7" spans="1:8" ht="15.75" customHeight="1" x14ac:dyDescent="0.25">
      <c r="A7" s="379" t="s">
        <v>27</v>
      </c>
      <c r="B7" s="381" t="s">
        <v>3</v>
      </c>
      <c r="C7" s="381" t="s">
        <v>114</v>
      </c>
      <c r="D7" s="375" t="s">
        <v>192</v>
      </c>
      <c r="E7" s="375" t="s">
        <v>193</v>
      </c>
      <c r="F7" s="375" t="s">
        <v>194</v>
      </c>
      <c r="G7" s="375" t="s">
        <v>60</v>
      </c>
      <c r="H7" s="375" t="s">
        <v>60</v>
      </c>
    </row>
    <row r="8" spans="1:8" ht="31.5" customHeight="1" x14ac:dyDescent="0.25">
      <c r="A8" s="380"/>
      <c r="B8" s="382"/>
      <c r="C8" s="382"/>
      <c r="D8" s="376"/>
      <c r="E8" s="376"/>
      <c r="F8" s="376"/>
      <c r="G8" s="376"/>
      <c r="H8" s="376"/>
    </row>
    <row r="9" spans="1:8" s="50" customFormat="1" ht="12" x14ac:dyDescent="0.2">
      <c r="A9" s="383">
        <v>1</v>
      </c>
      <c r="B9" s="383"/>
      <c r="C9" s="48">
        <v>2</v>
      </c>
      <c r="D9" s="49">
        <v>3</v>
      </c>
      <c r="E9" s="49">
        <v>4</v>
      </c>
      <c r="F9" s="49">
        <v>5</v>
      </c>
      <c r="G9" s="49" t="s">
        <v>61</v>
      </c>
      <c r="H9" s="49" t="s">
        <v>62</v>
      </c>
    </row>
    <row r="10" spans="1:8" ht="30" x14ac:dyDescent="0.25">
      <c r="A10" s="5">
        <v>67</v>
      </c>
      <c r="B10" s="6" t="s">
        <v>32</v>
      </c>
      <c r="C10" s="147">
        <f>SUM(C11:C12)</f>
        <v>2410630</v>
      </c>
      <c r="D10" s="147">
        <f t="shared" ref="D10:F10" si="0">SUM(D11:D12)</f>
        <v>5376260</v>
      </c>
      <c r="E10" s="147">
        <f t="shared" si="0"/>
        <v>5376260</v>
      </c>
      <c r="F10" s="147">
        <f t="shared" si="0"/>
        <v>2445325.5</v>
      </c>
      <c r="G10" s="147">
        <f>SUM(F10/C10*100)</f>
        <v>101.43927106192156</v>
      </c>
      <c r="H10" s="339">
        <f>F10/E10*100</f>
        <v>45.483765666095017</v>
      </c>
    </row>
    <row r="11" spans="1:8" ht="30" x14ac:dyDescent="0.25">
      <c r="A11" s="14">
        <v>6711</v>
      </c>
      <c r="B11" s="15" t="s">
        <v>33</v>
      </c>
      <c r="C11" s="148">
        <v>2410630</v>
      </c>
      <c r="D11" s="149">
        <v>5026260</v>
      </c>
      <c r="E11" s="170">
        <v>5026260</v>
      </c>
      <c r="F11" s="170">
        <v>2445325.5</v>
      </c>
      <c r="G11" s="171">
        <f>SUM(F11/C11*100)</f>
        <v>101.43927106192156</v>
      </c>
      <c r="H11" s="340">
        <f>F11/E11*100</f>
        <v>48.650994974394479</v>
      </c>
    </row>
    <row r="12" spans="1:8" ht="45" x14ac:dyDescent="0.25">
      <c r="A12" s="43">
        <v>6712</v>
      </c>
      <c r="B12" s="42" t="s">
        <v>34</v>
      </c>
      <c r="C12" s="150">
        <v>0</v>
      </c>
      <c r="D12" s="151">
        <v>350000</v>
      </c>
      <c r="E12" s="151">
        <v>350000</v>
      </c>
      <c r="F12" s="151">
        <v>0</v>
      </c>
      <c r="G12" s="171" t="e">
        <f>SUM(F12/C12*100)</f>
        <v>#DIV/0!</v>
      </c>
      <c r="H12" s="340">
        <f>F12/E12*100</f>
        <v>0</v>
      </c>
    </row>
    <row r="13" spans="1:8" ht="21.75" customHeight="1" x14ac:dyDescent="0.25">
      <c r="A13" s="417" t="s">
        <v>35</v>
      </c>
      <c r="B13" s="417"/>
      <c r="C13" s="138">
        <f>SUM(C10)</f>
        <v>2410630</v>
      </c>
      <c r="D13" s="138">
        <f>SUM(D10)</f>
        <v>5376260</v>
      </c>
      <c r="E13" s="138">
        <f>SUM(E10)</f>
        <v>5376260</v>
      </c>
      <c r="F13" s="138">
        <f>SUM(F10)</f>
        <v>2445325.5</v>
      </c>
      <c r="G13" s="138">
        <f>SUM(F13/C13*100)</f>
        <v>101.43927106192156</v>
      </c>
      <c r="H13" s="138">
        <f>F13/E13*100</f>
        <v>45.483765666095017</v>
      </c>
    </row>
    <row r="14" spans="1:8" ht="21.75" customHeight="1" x14ac:dyDescent="0.25">
      <c r="A14" s="294"/>
      <c r="B14" s="294"/>
      <c r="C14" s="160"/>
      <c r="D14" s="160"/>
      <c r="E14" s="160"/>
      <c r="F14" s="160"/>
      <c r="G14" s="160"/>
      <c r="H14" s="160"/>
    </row>
    <row r="15" spans="1:8" x14ac:dyDescent="0.25">
      <c r="A15" s="45"/>
      <c r="B15" s="45"/>
      <c r="C15" s="45"/>
      <c r="D15" s="9"/>
      <c r="E15" s="9"/>
      <c r="F15" s="9"/>
      <c r="G15" s="9"/>
    </row>
    <row r="16" spans="1:8" x14ac:dyDescent="0.25">
      <c r="A16" s="2" t="s">
        <v>36</v>
      </c>
      <c r="B16" s="3"/>
      <c r="C16" s="3"/>
      <c r="D16" s="4"/>
      <c r="E16" s="4"/>
      <c r="F16" s="4"/>
      <c r="G16" s="4"/>
    </row>
    <row r="17" spans="1:8" x14ac:dyDescent="0.25">
      <c r="A17" s="379" t="s">
        <v>27</v>
      </c>
      <c r="B17" s="381" t="s">
        <v>3</v>
      </c>
      <c r="C17" s="381" t="s">
        <v>114</v>
      </c>
      <c r="D17" s="375" t="s">
        <v>192</v>
      </c>
      <c r="E17" s="375" t="s">
        <v>193</v>
      </c>
      <c r="F17" s="375" t="s">
        <v>194</v>
      </c>
      <c r="G17" s="375" t="s">
        <v>60</v>
      </c>
      <c r="H17" s="375" t="s">
        <v>60</v>
      </c>
    </row>
    <row r="18" spans="1:8" ht="30.6" customHeight="1" x14ac:dyDescent="0.25">
      <c r="A18" s="380"/>
      <c r="B18" s="382"/>
      <c r="C18" s="382"/>
      <c r="D18" s="376"/>
      <c r="E18" s="376"/>
      <c r="F18" s="376"/>
      <c r="G18" s="376"/>
      <c r="H18" s="376"/>
    </row>
    <row r="19" spans="1:8" s="50" customFormat="1" ht="12" x14ac:dyDescent="0.2">
      <c r="A19" s="383">
        <v>1</v>
      </c>
      <c r="B19" s="383"/>
      <c r="C19" s="48">
        <v>2</v>
      </c>
      <c r="D19" s="49">
        <v>3</v>
      </c>
      <c r="E19" s="49">
        <v>4</v>
      </c>
      <c r="F19" s="49">
        <v>5</v>
      </c>
      <c r="G19" s="49" t="s">
        <v>61</v>
      </c>
      <c r="H19" s="49" t="s">
        <v>62</v>
      </c>
    </row>
    <row r="20" spans="1:8" ht="30" x14ac:dyDescent="0.25">
      <c r="A20" s="5">
        <v>66</v>
      </c>
      <c r="B20" s="6" t="s">
        <v>39</v>
      </c>
      <c r="C20" s="147">
        <f>SUM(C21)</f>
        <v>0</v>
      </c>
      <c r="D20" s="147">
        <f t="shared" ref="D20:F20" si="1">SUM(D21)</f>
        <v>0</v>
      </c>
      <c r="E20" s="147">
        <f t="shared" si="1"/>
        <v>0</v>
      </c>
      <c r="F20" s="147">
        <f t="shared" si="1"/>
        <v>0</v>
      </c>
      <c r="G20" s="152" t="e">
        <f>SUM(F20/C20*100)</f>
        <v>#DIV/0!</v>
      </c>
      <c r="H20" s="341" t="e">
        <f>F20/E20*100</f>
        <v>#DIV/0!</v>
      </c>
    </row>
    <row r="21" spans="1:8" ht="30" x14ac:dyDescent="0.25">
      <c r="A21" s="43">
        <v>661</v>
      </c>
      <c r="B21" s="42" t="s">
        <v>38</v>
      </c>
      <c r="C21" s="150"/>
      <c r="D21" s="151"/>
      <c r="E21" s="151"/>
      <c r="F21" s="151"/>
      <c r="G21" s="172" t="e">
        <f>SUM(F21/C21*100)</f>
        <v>#DIV/0!</v>
      </c>
      <c r="H21" s="340" t="e">
        <f>F21/E21*100</f>
        <v>#DIV/0!</v>
      </c>
    </row>
    <row r="22" spans="1:8" ht="15.75" customHeight="1" x14ac:dyDescent="0.25">
      <c r="A22" s="417" t="s">
        <v>37</v>
      </c>
      <c r="B22" s="417"/>
      <c r="C22" s="138">
        <f>SUM(C20)</f>
        <v>0</v>
      </c>
      <c r="D22" s="138">
        <f>SUM(D20)</f>
        <v>0</v>
      </c>
      <c r="E22" s="138">
        <f>SUM(E20)</f>
        <v>0</v>
      </c>
      <c r="F22" s="138">
        <f>SUM(F20)</f>
        <v>0</v>
      </c>
      <c r="G22" s="138" t="e">
        <f>SUM(F22/C22*100)</f>
        <v>#DIV/0!</v>
      </c>
      <c r="H22" s="143" t="e">
        <f>F22/E22*100</f>
        <v>#DIV/0!</v>
      </c>
    </row>
    <row r="23" spans="1:8" ht="15.75" customHeight="1" x14ac:dyDescent="0.25">
      <c r="A23" s="294"/>
      <c r="B23" s="294"/>
      <c r="C23" s="160"/>
      <c r="D23" s="160"/>
      <c r="E23" s="160"/>
      <c r="F23" s="160"/>
      <c r="G23" s="160"/>
      <c r="H23" s="192"/>
    </row>
    <row r="24" spans="1:8" x14ac:dyDescent="0.25">
      <c r="A24" s="45"/>
      <c r="B24" s="45"/>
      <c r="C24" s="45"/>
      <c r="D24" s="9"/>
      <c r="E24" s="9"/>
      <c r="F24" s="9"/>
      <c r="G24" s="9"/>
    </row>
    <row r="25" spans="1:8" x14ac:dyDescent="0.25">
      <c r="A25" s="2" t="s">
        <v>40</v>
      </c>
      <c r="B25" s="3"/>
      <c r="C25" s="3"/>
      <c r="D25" s="4"/>
      <c r="E25" s="4"/>
      <c r="F25" s="4"/>
      <c r="G25" s="4"/>
    </row>
    <row r="26" spans="1:8" x14ac:dyDescent="0.25">
      <c r="A26" s="379" t="s">
        <v>27</v>
      </c>
      <c r="B26" s="381" t="s">
        <v>3</v>
      </c>
      <c r="C26" s="381" t="s">
        <v>114</v>
      </c>
      <c r="D26" s="375" t="s">
        <v>192</v>
      </c>
      <c r="E26" s="375" t="s">
        <v>193</v>
      </c>
      <c r="F26" s="375" t="s">
        <v>194</v>
      </c>
      <c r="G26" s="375" t="s">
        <v>60</v>
      </c>
      <c r="H26" s="375" t="s">
        <v>60</v>
      </c>
    </row>
    <row r="27" spans="1:8" x14ac:dyDescent="0.25">
      <c r="A27" s="380"/>
      <c r="B27" s="382"/>
      <c r="C27" s="382"/>
      <c r="D27" s="376"/>
      <c r="E27" s="376"/>
      <c r="F27" s="376"/>
      <c r="G27" s="376"/>
      <c r="H27" s="376"/>
    </row>
    <row r="28" spans="1:8" x14ac:dyDescent="0.25">
      <c r="A28" s="383">
        <v>1</v>
      </c>
      <c r="B28" s="383"/>
      <c r="C28" s="48">
        <v>2</v>
      </c>
      <c r="D28" s="49">
        <v>3</v>
      </c>
      <c r="E28" s="49">
        <v>4</v>
      </c>
      <c r="F28" s="49">
        <v>5</v>
      </c>
      <c r="G28" s="49" t="s">
        <v>61</v>
      </c>
      <c r="H28" s="49" t="s">
        <v>62</v>
      </c>
    </row>
    <row r="29" spans="1:8" x14ac:dyDescent="0.25">
      <c r="A29" s="156">
        <v>64</v>
      </c>
      <c r="B29" s="6" t="s">
        <v>116</v>
      </c>
      <c r="C29" s="147">
        <f>SUM(C30)</f>
        <v>97</v>
      </c>
      <c r="D29" s="147">
        <f t="shared" ref="D29:F29" si="2">SUM(D30)</f>
        <v>0</v>
      </c>
      <c r="E29" s="147">
        <f t="shared" si="2"/>
        <v>0</v>
      </c>
      <c r="F29" s="147">
        <f t="shared" si="2"/>
        <v>8.83</v>
      </c>
      <c r="G29" s="147">
        <f t="shared" ref="G29:G35" si="3">F29/C29*100</f>
        <v>9.103092783505156</v>
      </c>
      <c r="H29" s="342" t="e">
        <f t="shared" ref="H29:H35" si="4">F29/E29*100</f>
        <v>#DIV/0!</v>
      </c>
    </row>
    <row r="30" spans="1:8" s="33" customFormat="1" ht="18.75" x14ac:dyDescent="0.3">
      <c r="A30" s="154">
        <v>641</v>
      </c>
      <c r="B30" s="15" t="s">
        <v>109</v>
      </c>
      <c r="C30" s="148">
        <v>97</v>
      </c>
      <c r="D30" s="149"/>
      <c r="E30" s="149"/>
      <c r="F30" s="149">
        <v>8.83</v>
      </c>
      <c r="G30" s="119">
        <f t="shared" si="3"/>
        <v>9.103092783505156</v>
      </c>
      <c r="H30" s="343" t="e">
        <f t="shared" si="4"/>
        <v>#DIV/0!</v>
      </c>
    </row>
    <row r="31" spans="1:8" ht="30" x14ac:dyDescent="0.25">
      <c r="A31" s="157">
        <v>65</v>
      </c>
      <c r="B31" s="159" t="s">
        <v>157</v>
      </c>
      <c r="C31" s="158">
        <f>SUM(C32)</f>
        <v>3786741</v>
      </c>
      <c r="D31" s="158">
        <f t="shared" ref="D31:F31" si="5">SUM(D32)</f>
        <v>7560000</v>
      </c>
      <c r="E31" s="158">
        <f t="shared" si="5"/>
        <v>8213296</v>
      </c>
      <c r="F31" s="158">
        <f t="shared" si="5"/>
        <v>4214429.7300000004</v>
      </c>
      <c r="G31" s="118">
        <f t="shared" si="3"/>
        <v>111.29437503119439</v>
      </c>
      <c r="H31" s="344">
        <f t="shared" si="4"/>
        <v>51.312283521743282</v>
      </c>
    </row>
    <row r="32" spans="1:8" x14ac:dyDescent="0.25">
      <c r="A32" s="154">
        <v>652</v>
      </c>
      <c r="B32" s="15" t="s">
        <v>41</v>
      </c>
      <c r="C32" s="148">
        <v>3786741</v>
      </c>
      <c r="D32" s="149">
        <v>7560000</v>
      </c>
      <c r="E32" s="149">
        <v>8213296</v>
      </c>
      <c r="F32" s="149">
        <v>4214429.7300000004</v>
      </c>
      <c r="G32" s="119">
        <f t="shared" si="3"/>
        <v>111.29437503119439</v>
      </c>
      <c r="H32" s="343">
        <f t="shared" si="4"/>
        <v>51.312283521743282</v>
      </c>
    </row>
    <row r="33" spans="1:8" x14ac:dyDescent="0.25">
      <c r="A33" s="157">
        <v>68</v>
      </c>
      <c r="B33" s="92" t="s">
        <v>156</v>
      </c>
      <c r="C33" s="118">
        <f>SUM(C34)</f>
        <v>0</v>
      </c>
      <c r="D33" s="118">
        <f t="shared" ref="D33:F33" si="6">SUM(D34)</f>
        <v>0</v>
      </c>
      <c r="E33" s="118">
        <f t="shared" si="6"/>
        <v>0</v>
      </c>
      <c r="F33" s="118">
        <f t="shared" si="6"/>
        <v>0</v>
      </c>
      <c r="G33" s="118" t="e">
        <f t="shared" si="3"/>
        <v>#DIV/0!</v>
      </c>
      <c r="H33" s="345" t="e">
        <f t="shared" si="4"/>
        <v>#DIV/0!</v>
      </c>
    </row>
    <row r="34" spans="1:8" ht="13.9" customHeight="1" x14ac:dyDescent="0.25">
      <c r="A34" s="155">
        <v>683</v>
      </c>
      <c r="B34" s="42" t="s">
        <v>113</v>
      </c>
      <c r="C34" s="150">
        <v>0</v>
      </c>
      <c r="D34" s="151"/>
      <c r="E34" s="151"/>
      <c r="F34" s="151">
        <v>0</v>
      </c>
      <c r="G34" s="120" t="e">
        <f t="shared" si="3"/>
        <v>#DIV/0!</v>
      </c>
      <c r="H34" s="346" t="e">
        <f t="shared" si="4"/>
        <v>#DIV/0!</v>
      </c>
    </row>
    <row r="35" spans="1:8" x14ac:dyDescent="0.25">
      <c r="A35" s="417" t="s">
        <v>59</v>
      </c>
      <c r="B35" s="417"/>
      <c r="C35" s="138">
        <f>SUM(C29+C31+C33)</f>
        <v>3786838</v>
      </c>
      <c r="D35" s="138">
        <f t="shared" ref="D35:F35" si="7">SUM(D29+D31+D33)</f>
        <v>7560000</v>
      </c>
      <c r="E35" s="138">
        <f t="shared" si="7"/>
        <v>8213296</v>
      </c>
      <c r="F35" s="138">
        <f t="shared" si="7"/>
        <v>4214438.5600000005</v>
      </c>
      <c r="G35" s="138">
        <f t="shared" si="3"/>
        <v>111.29175739759664</v>
      </c>
      <c r="H35" s="347">
        <f t="shared" si="4"/>
        <v>51.312391030348849</v>
      </c>
    </row>
    <row r="36" spans="1:8" x14ac:dyDescent="0.25">
      <c r="A36" s="294"/>
      <c r="B36" s="294"/>
      <c r="C36" s="160"/>
      <c r="D36" s="160"/>
      <c r="E36" s="160"/>
      <c r="F36" s="160"/>
      <c r="G36" s="160"/>
      <c r="H36" s="295"/>
    </row>
    <row r="37" spans="1:8" ht="13.9" customHeight="1" x14ac:dyDescent="0.25">
      <c r="A37" s="45"/>
      <c r="B37" s="45"/>
      <c r="C37" s="45"/>
      <c r="D37" s="9"/>
      <c r="E37" s="9"/>
      <c r="F37" s="9"/>
      <c r="G37" s="9"/>
    </row>
    <row r="38" spans="1:8" x14ac:dyDescent="0.25">
      <c r="A38" s="10" t="s">
        <v>28</v>
      </c>
    </row>
    <row r="39" spans="1:8" x14ac:dyDescent="0.25">
      <c r="A39" s="379" t="s">
        <v>27</v>
      </c>
      <c r="B39" s="381" t="s">
        <v>3</v>
      </c>
      <c r="C39" s="381" t="s">
        <v>114</v>
      </c>
      <c r="D39" s="375" t="s">
        <v>192</v>
      </c>
      <c r="E39" s="375" t="s">
        <v>193</v>
      </c>
      <c r="F39" s="375" t="s">
        <v>194</v>
      </c>
      <c r="G39" s="375" t="s">
        <v>60</v>
      </c>
      <c r="H39" s="375" t="s">
        <v>60</v>
      </c>
    </row>
    <row r="40" spans="1:8" x14ac:dyDescent="0.25">
      <c r="A40" s="380"/>
      <c r="B40" s="382"/>
      <c r="C40" s="382"/>
      <c r="D40" s="376"/>
      <c r="E40" s="376"/>
      <c r="F40" s="376"/>
      <c r="G40" s="376"/>
      <c r="H40" s="376"/>
    </row>
    <row r="41" spans="1:8" x14ac:dyDescent="0.25">
      <c r="A41" s="383">
        <v>1</v>
      </c>
      <c r="B41" s="383"/>
      <c r="C41" s="48">
        <v>2</v>
      </c>
      <c r="D41" s="49">
        <v>3</v>
      </c>
      <c r="E41" s="49">
        <v>4</v>
      </c>
      <c r="F41" s="49">
        <v>5</v>
      </c>
      <c r="G41" s="49" t="s">
        <v>61</v>
      </c>
      <c r="H41" s="49" t="s">
        <v>62</v>
      </c>
    </row>
    <row r="42" spans="1:8" x14ac:dyDescent="0.25">
      <c r="A42" s="5">
        <v>6</v>
      </c>
      <c r="B42" s="6" t="s">
        <v>159</v>
      </c>
      <c r="C42" s="147">
        <f>SUM(C43,C46)</f>
        <v>0</v>
      </c>
      <c r="D42" s="147">
        <f t="shared" ref="D42:F42" si="8">SUM(D43,D46)</f>
        <v>0</v>
      </c>
      <c r="E42" s="147">
        <f t="shared" si="8"/>
        <v>0</v>
      </c>
      <c r="F42" s="147">
        <f t="shared" si="8"/>
        <v>0</v>
      </c>
      <c r="G42" s="147" t="e">
        <f>F42/C42*100</f>
        <v>#DIV/0!</v>
      </c>
      <c r="H42" s="339" t="e">
        <f>F42/E42*100</f>
        <v>#DIV/0!</v>
      </c>
    </row>
    <row r="43" spans="1:8" ht="30" x14ac:dyDescent="0.25">
      <c r="A43" s="5">
        <v>63</v>
      </c>
      <c r="B43" s="6" t="s">
        <v>29</v>
      </c>
      <c r="C43" s="147">
        <f>SUM(C44:C45)</f>
        <v>0</v>
      </c>
      <c r="D43" s="147">
        <f t="shared" ref="D43:F43" si="9">SUM(D44:D45)</f>
        <v>0</v>
      </c>
      <c r="E43" s="147">
        <f t="shared" si="9"/>
        <v>0</v>
      </c>
      <c r="F43" s="147">
        <f t="shared" si="9"/>
        <v>0</v>
      </c>
      <c r="G43" s="147" t="e">
        <f>F43/C43*100</f>
        <v>#DIV/0!</v>
      </c>
      <c r="H43" s="339" t="e">
        <f>F43/E43*100</f>
        <v>#DIV/0!</v>
      </c>
    </row>
    <row r="44" spans="1:8" x14ac:dyDescent="0.25">
      <c r="A44" s="43">
        <v>634</v>
      </c>
      <c r="B44" s="42" t="s">
        <v>155</v>
      </c>
      <c r="C44" s="150">
        <v>0</v>
      </c>
      <c r="D44" s="151"/>
      <c r="E44" s="151"/>
      <c r="F44" s="151">
        <v>0</v>
      </c>
      <c r="G44" s="172" t="e">
        <f>F44/C44*100</f>
        <v>#DIV/0!</v>
      </c>
      <c r="H44" s="348" t="e">
        <f>F44/E44*100</f>
        <v>#DIV/0!</v>
      </c>
    </row>
    <row r="45" spans="1:8" ht="30" x14ac:dyDescent="0.25">
      <c r="A45" s="163">
        <v>636</v>
      </c>
      <c r="B45" s="108" t="s">
        <v>43</v>
      </c>
      <c r="C45" s="127">
        <v>0</v>
      </c>
      <c r="D45" s="128"/>
      <c r="E45" s="128"/>
      <c r="F45" s="128">
        <v>0</v>
      </c>
      <c r="G45" s="129" t="e">
        <f>F45/C45*100</f>
        <v>#DIV/0!</v>
      </c>
      <c r="H45" s="332" t="e">
        <f>F45/E45*100</f>
        <v>#DIV/0!</v>
      </c>
    </row>
    <row r="46" spans="1:8" ht="30" x14ac:dyDescent="0.25">
      <c r="A46" s="164">
        <v>67</v>
      </c>
      <c r="B46" s="101" t="s">
        <v>32</v>
      </c>
      <c r="C46" s="131">
        <f>SUM(C47)</f>
        <v>0</v>
      </c>
      <c r="D46" s="131">
        <f t="shared" ref="D46:F46" si="10">SUM(D47)</f>
        <v>0</v>
      </c>
      <c r="E46" s="131">
        <f t="shared" si="10"/>
        <v>0</v>
      </c>
      <c r="F46" s="131">
        <f t="shared" si="10"/>
        <v>0</v>
      </c>
      <c r="G46" s="124" t="e">
        <f t="shared" ref="G46:G47" si="11">F46/C46*100</f>
        <v>#DIV/0!</v>
      </c>
      <c r="H46" s="332" t="e">
        <f t="shared" ref="H46:H47" si="12">F46/E46*100</f>
        <v>#DIV/0!</v>
      </c>
    </row>
    <row r="47" spans="1:8" ht="29.45" customHeight="1" x14ac:dyDescent="0.25">
      <c r="A47" s="165">
        <v>671</v>
      </c>
      <c r="B47" s="166" t="s">
        <v>166</v>
      </c>
      <c r="C47" s="133"/>
      <c r="D47" s="134"/>
      <c r="E47" s="134"/>
      <c r="F47" s="134"/>
      <c r="G47" s="134" t="e">
        <f t="shared" si="11"/>
        <v>#DIV/0!</v>
      </c>
      <c r="H47" s="349" t="e">
        <f t="shared" si="12"/>
        <v>#DIV/0!</v>
      </c>
    </row>
    <row r="48" spans="1:8" ht="15.75" customHeight="1" x14ac:dyDescent="0.25">
      <c r="A48" s="418" t="s">
        <v>30</v>
      </c>
      <c r="B48" s="418"/>
      <c r="C48" s="138">
        <f>SUM(C42)</f>
        <v>0</v>
      </c>
      <c r="D48" s="138">
        <f t="shared" ref="D48:F48" si="13">SUM(D42)</f>
        <v>0</v>
      </c>
      <c r="E48" s="138">
        <f t="shared" si="13"/>
        <v>0</v>
      </c>
      <c r="F48" s="138">
        <f t="shared" si="13"/>
        <v>0</v>
      </c>
      <c r="G48" s="138" t="e">
        <f>F48/C48*100</f>
        <v>#DIV/0!</v>
      </c>
      <c r="H48" s="138" t="e">
        <f>F48/E48*100</f>
        <v>#DIV/0!</v>
      </c>
    </row>
    <row r="49" spans="1:14" ht="15.75" customHeight="1" x14ac:dyDescent="0.25">
      <c r="A49" s="66"/>
      <c r="B49" s="66"/>
      <c r="C49" s="160"/>
      <c r="D49" s="160"/>
      <c r="E49" s="160"/>
      <c r="F49" s="160"/>
      <c r="G49" s="160"/>
      <c r="H49" s="160"/>
    </row>
    <row r="50" spans="1:14" ht="13.9" customHeight="1" x14ac:dyDescent="0.25">
      <c r="A50" s="2" t="s">
        <v>158</v>
      </c>
      <c r="B50" s="3"/>
      <c r="C50" s="3"/>
      <c r="D50" s="4"/>
      <c r="E50" s="4"/>
      <c r="F50" s="4"/>
      <c r="G50" s="4"/>
    </row>
    <row r="51" spans="1:14" ht="31.15" customHeight="1" x14ac:dyDescent="0.25">
      <c r="A51" s="379" t="s">
        <v>27</v>
      </c>
      <c r="B51" s="381" t="s">
        <v>3</v>
      </c>
      <c r="C51" s="381" t="s">
        <v>114</v>
      </c>
      <c r="D51" s="375" t="s">
        <v>192</v>
      </c>
      <c r="E51" s="375" t="s">
        <v>193</v>
      </c>
      <c r="F51" s="375" t="s">
        <v>194</v>
      </c>
      <c r="G51" s="375" t="s">
        <v>60</v>
      </c>
      <c r="H51" s="375" t="s">
        <v>60</v>
      </c>
    </row>
    <row r="52" spans="1:14" s="50" customFormat="1" ht="12" customHeight="1" x14ac:dyDescent="0.2">
      <c r="A52" s="380"/>
      <c r="B52" s="382"/>
      <c r="C52" s="382"/>
      <c r="D52" s="376"/>
      <c r="E52" s="376"/>
      <c r="F52" s="376"/>
      <c r="G52" s="376"/>
      <c r="H52" s="376"/>
    </row>
    <row r="53" spans="1:14" x14ac:dyDescent="0.25">
      <c r="A53" s="383">
        <v>1</v>
      </c>
      <c r="B53" s="383"/>
      <c r="C53" s="48">
        <v>2</v>
      </c>
      <c r="D53" s="49">
        <v>3</v>
      </c>
      <c r="E53" s="49">
        <v>4</v>
      </c>
      <c r="F53" s="49">
        <v>5</v>
      </c>
      <c r="G53" s="49" t="s">
        <v>61</v>
      </c>
      <c r="H53" s="49" t="s">
        <v>62</v>
      </c>
    </row>
    <row r="54" spans="1:14" s="10" customFormat="1" x14ac:dyDescent="0.25">
      <c r="A54" s="156">
        <v>6</v>
      </c>
      <c r="B54" s="6" t="s">
        <v>159</v>
      </c>
      <c r="C54" s="147">
        <f>SUM(C55)</f>
        <v>0</v>
      </c>
      <c r="D54" s="147">
        <f t="shared" ref="D54:F55" si="14">SUM(D55)</f>
        <v>0</v>
      </c>
      <c r="E54" s="147">
        <f t="shared" si="14"/>
        <v>0</v>
      </c>
      <c r="F54" s="147">
        <f t="shared" si="14"/>
        <v>0</v>
      </c>
      <c r="G54" s="147" t="e">
        <f>F54/C54*100</f>
        <v>#DIV/0!</v>
      </c>
      <c r="H54" s="342" t="e">
        <f>F54/E54*100</f>
        <v>#DIV/0!</v>
      </c>
      <c r="I54" s="9"/>
      <c r="J54" s="9"/>
      <c r="K54" s="9"/>
      <c r="N54" s="13"/>
    </row>
    <row r="55" spans="1:14" s="10" customFormat="1" ht="28.9" customHeight="1" x14ac:dyDescent="0.25">
      <c r="A55" s="157">
        <v>66</v>
      </c>
      <c r="B55" s="92" t="s">
        <v>39</v>
      </c>
      <c r="C55" s="140">
        <f>SUM(C56)</f>
        <v>0</v>
      </c>
      <c r="D55" s="140">
        <f t="shared" si="14"/>
        <v>0</v>
      </c>
      <c r="E55" s="140">
        <f t="shared" si="14"/>
        <v>0</v>
      </c>
      <c r="F55" s="140">
        <f t="shared" si="14"/>
        <v>0</v>
      </c>
      <c r="G55" s="118" t="e">
        <f t="shared" ref="G55:G57" si="15">F55/C55*100</f>
        <v>#DIV/0!</v>
      </c>
      <c r="H55" s="350" t="e">
        <f t="shared" ref="H55:H56" si="16">F55/E55*100</f>
        <v>#DIV/0!</v>
      </c>
      <c r="I55" s="9"/>
      <c r="J55" s="9"/>
      <c r="K55" s="9"/>
      <c r="N55" s="13"/>
    </row>
    <row r="56" spans="1:14" s="52" customFormat="1" x14ac:dyDescent="0.25">
      <c r="A56" s="154">
        <v>663</v>
      </c>
      <c r="B56" s="15" t="s">
        <v>110</v>
      </c>
      <c r="C56" s="148"/>
      <c r="D56" s="149"/>
      <c r="E56" s="149"/>
      <c r="F56" s="149"/>
      <c r="G56" s="119" t="e">
        <f t="shared" si="15"/>
        <v>#DIV/0!</v>
      </c>
      <c r="H56" s="343" t="e">
        <f t="shared" si="16"/>
        <v>#DIV/0!</v>
      </c>
      <c r="I56" s="51"/>
      <c r="J56" s="51"/>
      <c r="K56" s="51"/>
      <c r="N56" s="53"/>
    </row>
    <row r="57" spans="1:14" s="10" customFormat="1" ht="15.75" customHeight="1" x14ac:dyDescent="0.25">
      <c r="A57" s="417" t="s">
        <v>160</v>
      </c>
      <c r="B57" s="417"/>
      <c r="C57" s="138">
        <f>SUM(C54)</f>
        <v>0</v>
      </c>
      <c r="D57" s="138">
        <f t="shared" ref="D57:F57" si="17">SUM(D54)</f>
        <v>0</v>
      </c>
      <c r="E57" s="138">
        <f t="shared" si="17"/>
        <v>0</v>
      </c>
      <c r="F57" s="138">
        <f t="shared" si="17"/>
        <v>0</v>
      </c>
      <c r="G57" s="138" t="e">
        <f t="shared" si="15"/>
        <v>#DIV/0!</v>
      </c>
      <c r="H57" s="347" t="e">
        <f>F57/E57*100</f>
        <v>#DIV/0!</v>
      </c>
      <c r="I57" s="9"/>
      <c r="J57" s="9"/>
      <c r="K57" s="9"/>
      <c r="N57" s="13"/>
    </row>
    <row r="58" spans="1:14" s="10" customFormat="1" ht="21.6" customHeight="1" x14ac:dyDescent="0.25">
      <c r="A58" s="45"/>
      <c r="B58" s="45"/>
      <c r="C58" s="45"/>
      <c r="D58" s="9"/>
      <c r="E58" s="9"/>
      <c r="F58" s="9"/>
      <c r="G58" s="9"/>
      <c r="H58" s="1"/>
      <c r="I58" s="9"/>
      <c r="J58" s="9"/>
      <c r="K58" s="9"/>
      <c r="N58" s="13"/>
    </row>
    <row r="59" spans="1:14" s="10" customFormat="1" ht="30.75" customHeight="1" x14ac:dyDescent="0.25">
      <c r="A59" s="10" t="s">
        <v>161</v>
      </c>
      <c r="B59" s="1"/>
      <c r="C59" s="1"/>
      <c r="D59" s="11"/>
      <c r="E59" s="11"/>
      <c r="F59" s="11"/>
      <c r="G59" s="11"/>
      <c r="H59" s="1"/>
      <c r="I59" s="9"/>
      <c r="J59" s="9"/>
      <c r="K59" s="9"/>
      <c r="N59" s="13"/>
    </row>
    <row r="60" spans="1:14" s="10" customFormat="1" x14ac:dyDescent="0.25">
      <c r="A60" s="379" t="s">
        <v>27</v>
      </c>
      <c r="B60" s="381" t="s">
        <v>3</v>
      </c>
      <c r="C60" s="381" t="s">
        <v>114</v>
      </c>
      <c r="D60" s="375" t="s">
        <v>192</v>
      </c>
      <c r="E60" s="375" t="s">
        <v>193</v>
      </c>
      <c r="F60" s="375" t="s">
        <v>194</v>
      </c>
      <c r="G60" s="375" t="s">
        <v>60</v>
      </c>
      <c r="H60" s="375" t="s">
        <v>60</v>
      </c>
      <c r="I60" s="9"/>
      <c r="J60" s="9"/>
      <c r="K60" s="9"/>
      <c r="N60" s="13"/>
    </row>
    <row r="61" spans="1:14" s="55" customFormat="1" x14ac:dyDescent="0.2">
      <c r="A61" s="380"/>
      <c r="B61" s="382"/>
      <c r="C61" s="382"/>
      <c r="D61" s="376"/>
      <c r="E61" s="376"/>
      <c r="F61" s="376"/>
      <c r="G61" s="376"/>
      <c r="H61" s="376"/>
    </row>
    <row r="62" spans="1:14" ht="15.6" customHeight="1" x14ac:dyDescent="0.25">
      <c r="A62" s="383">
        <v>1</v>
      </c>
      <c r="B62" s="383"/>
      <c r="C62" s="48">
        <v>2</v>
      </c>
      <c r="D62" s="49">
        <v>3</v>
      </c>
      <c r="E62" s="49">
        <v>4</v>
      </c>
      <c r="F62" s="49">
        <v>5</v>
      </c>
      <c r="G62" s="49" t="s">
        <v>61</v>
      </c>
      <c r="H62" s="49" t="s">
        <v>62</v>
      </c>
    </row>
    <row r="63" spans="1:14" x14ac:dyDescent="0.25">
      <c r="A63" s="5">
        <v>6</v>
      </c>
      <c r="B63" s="6" t="s">
        <v>159</v>
      </c>
      <c r="C63" s="147">
        <f t="shared" ref="C63:F64" si="18">SUM(C64)</f>
        <v>0</v>
      </c>
      <c r="D63" s="147">
        <f t="shared" si="18"/>
        <v>0</v>
      </c>
      <c r="E63" s="147">
        <f t="shared" si="18"/>
        <v>0</v>
      </c>
      <c r="F63" s="147">
        <f t="shared" si="18"/>
        <v>0</v>
      </c>
      <c r="G63" s="147" t="e">
        <f>F63/C63*100</f>
        <v>#DIV/0!</v>
      </c>
      <c r="H63" s="339" t="e">
        <f t="shared" ref="H63:H70" si="19">F63/E63*100</f>
        <v>#DIV/0!</v>
      </c>
    </row>
    <row r="64" spans="1:14" s="50" customFormat="1" ht="27.6" customHeight="1" x14ac:dyDescent="0.2">
      <c r="A64" s="91">
        <v>65</v>
      </c>
      <c r="B64" s="92" t="s">
        <v>118</v>
      </c>
      <c r="C64" s="140">
        <f>SUM(C65)</f>
        <v>0</v>
      </c>
      <c r="D64" s="140">
        <f t="shared" si="18"/>
        <v>0</v>
      </c>
      <c r="E64" s="140">
        <f t="shared" si="18"/>
        <v>0</v>
      </c>
      <c r="F64" s="140">
        <f t="shared" si="18"/>
        <v>0</v>
      </c>
      <c r="G64" s="147" t="e">
        <f>F64/C64*100</f>
        <v>#DIV/0!</v>
      </c>
      <c r="H64" s="339" t="e">
        <f t="shared" si="19"/>
        <v>#DIV/0!</v>
      </c>
    </row>
    <row r="65" spans="1:14" ht="15.6" customHeight="1" x14ac:dyDescent="0.25">
      <c r="A65" s="43">
        <v>652</v>
      </c>
      <c r="B65" s="42" t="s">
        <v>41</v>
      </c>
      <c r="C65" s="150"/>
      <c r="D65" s="151"/>
      <c r="E65" s="151"/>
      <c r="F65" s="151"/>
      <c r="G65" s="171" t="e">
        <f t="shared" ref="G65:G69" si="20">F65/C65*100</f>
        <v>#DIV/0!</v>
      </c>
      <c r="H65" s="340" t="e">
        <f t="shared" si="19"/>
        <v>#DIV/0!</v>
      </c>
      <c r="I65" s="17"/>
      <c r="J65" s="18"/>
      <c r="L65" s="17"/>
      <c r="M65" s="17"/>
      <c r="N65" s="17"/>
    </row>
    <row r="66" spans="1:14" ht="25.15" customHeight="1" x14ac:dyDescent="0.25">
      <c r="A66" s="5">
        <v>7</v>
      </c>
      <c r="B66" s="6" t="s">
        <v>162</v>
      </c>
      <c r="C66" s="147">
        <f>SUM(C67)</f>
        <v>22501</v>
      </c>
      <c r="D66" s="147">
        <f t="shared" ref="D66:F66" si="21">SUM(D67)</f>
        <v>0</v>
      </c>
      <c r="E66" s="147">
        <f t="shared" si="21"/>
        <v>0</v>
      </c>
      <c r="F66" s="147">
        <f t="shared" si="21"/>
        <v>0</v>
      </c>
      <c r="G66" s="147">
        <f t="shared" si="20"/>
        <v>0</v>
      </c>
      <c r="H66" s="339" t="e">
        <f t="shared" si="19"/>
        <v>#DIV/0!</v>
      </c>
      <c r="I66" s="17"/>
      <c r="J66" s="18"/>
      <c r="L66" s="17"/>
      <c r="M66" s="17"/>
      <c r="N66" s="17"/>
    </row>
    <row r="67" spans="1:14" s="19" customFormat="1" ht="24.6" customHeight="1" x14ac:dyDescent="0.25">
      <c r="A67" s="91">
        <v>72</v>
      </c>
      <c r="B67" s="92" t="s">
        <v>124</v>
      </c>
      <c r="C67" s="140">
        <f>SUM(C68:C69)</f>
        <v>22501</v>
      </c>
      <c r="D67" s="140">
        <f t="shared" ref="D67:F67" si="22">SUM(D68:D69)</f>
        <v>0</v>
      </c>
      <c r="E67" s="140">
        <f t="shared" si="22"/>
        <v>0</v>
      </c>
      <c r="F67" s="140">
        <f t="shared" si="22"/>
        <v>0</v>
      </c>
      <c r="G67" s="117">
        <f t="shared" si="20"/>
        <v>0</v>
      </c>
      <c r="H67" s="339" t="e">
        <f t="shared" si="19"/>
        <v>#DIV/0!</v>
      </c>
      <c r="I67" s="20"/>
    </row>
    <row r="68" spans="1:14" s="19" customFormat="1" x14ac:dyDescent="0.25">
      <c r="A68" s="43">
        <v>722</v>
      </c>
      <c r="B68" s="42" t="s">
        <v>163</v>
      </c>
      <c r="C68" s="150">
        <v>0</v>
      </c>
      <c r="D68" s="151"/>
      <c r="E68" s="151"/>
      <c r="F68" s="151"/>
      <c r="G68" s="171" t="e">
        <f t="shared" si="20"/>
        <v>#DIV/0!</v>
      </c>
      <c r="H68" s="340" t="e">
        <f t="shared" si="19"/>
        <v>#DIV/0!</v>
      </c>
    </row>
    <row r="69" spans="1:14" s="19" customFormat="1" x14ac:dyDescent="0.25">
      <c r="A69" s="90">
        <v>723</v>
      </c>
      <c r="B69" s="47" t="s">
        <v>164</v>
      </c>
      <c r="C69" s="161">
        <v>22501</v>
      </c>
      <c r="D69" s="162"/>
      <c r="E69" s="162"/>
      <c r="F69" s="162">
        <v>0</v>
      </c>
      <c r="G69" s="171">
        <f t="shared" si="20"/>
        <v>0</v>
      </c>
      <c r="H69" s="340" t="e">
        <f t="shared" si="19"/>
        <v>#DIV/0!</v>
      </c>
    </row>
    <row r="70" spans="1:14" s="13" customFormat="1" ht="34.9" customHeight="1" x14ac:dyDescent="0.25">
      <c r="A70" s="419" t="s">
        <v>165</v>
      </c>
      <c r="B70" s="420"/>
      <c r="C70" s="138">
        <f>SUM(C66+C63)</f>
        <v>22501</v>
      </c>
      <c r="D70" s="138">
        <f t="shared" ref="D70:F70" si="23">SUM(D66+D63)</f>
        <v>0</v>
      </c>
      <c r="E70" s="138">
        <f t="shared" si="23"/>
        <v>0</v>
      </c>
      <c r="F70" s="138">
        <f t="shared" si="23"/>
        <v>0</v>
      </c>
      <c r="G70" s="138">
        <f t="shared" ref="G70:G72" si="24">F70/C70*100</f>
        <v>0</v>
      </c>
      <c r="H70" s="138" t="e">
        <f t="shared" si="19"/>
        <v>#DIV/0!</v>
      </c>
      <c r="I70" s="9"/>
      <c r="J70" s="9"/>
      <c r="K70" s="9"/>
      <c r="L70" s="21">
        <f>SUM(L72:L72)</f>
        <v>0</v>
      </c>
      <c r="M70" s="22">
        <f>SUM(M72:M72)</f>
        <v>0</v>
      </c>
      <c r="N70" s="13" t="e">
        <f>SUM(H70:H70)</f>
        <v>#DIV/0!</v>
      </c>
    </row>
    <row r="71" spans="1:14" s="13" customFormat="1" ht="14.25" customHeight="1" x14ac:dyDescent="0.25">
      <c r="A71" s="66"/>
      <c r="B71" s="66"/>
      <c r="C71" s="160"/>
      <c r="D71" s="160"/>
      <c r="E71" s="160"/>
      <c r="F71" s="160"/>
      <c r="G71" s="152"/>
      <c r="H71" s="160"/>
      <c r="I71" s="9"/>
      <c r="J71" s="9"/>
      <c r="K71" s="9"/>
      <c r="L71" s="12"/>
      <c r="M71" s="12"/>
    </row>
    <row r="72" spans="1:14" ht="19.5" x14ac:dyDescent="0.25">
      <c r="A72" s="415" t="s">
        <v>95</v>
      </c>
      <c r="B72" s="415"/>
      <c r="C72" s="137">
        <f>SUM(C13+C22+C35+C48+C57+C70)</f>
        <v>6219969</v>
      </c>
      <c r="D72" s="137">
        <f t="shared" ref="D72:F72" si="25">SUM(D13+D22+D35+D48+D57+D70)</f>
        <v>12936260</v>
      </c>
      <c r="E72" s="137">
        <f t="shared" si="25"/>
        <v>13589556</v>
      </c>
      <c r="F72" s="137">
        <f t="shared" si="25"/>
        <v>6659764.0600000005</v>
      </c>
      <c r="G72" s="138">
        <f t="shared" si="24"/>
        <v>107.07069536841745</v>
      </c>
      <c r="H72" s="137">
        <f>F72/E72*100</f>
        <v>49.006487482004566</v>
      </c>
      <c r="I72" s="16"/>
      <c r="J72" s="16"/>
      <c r="K72" s="16"/>
      <c r="L72" s="1">
        <v>0</v>
      </c>
      <c r="M72" s="1">
        <v>0</v>
      </c>
      <c r="N72" s="13"/>
    </row>
    <row r="73" spans="1:14" ht="19.5" x14ac:dyDescent="0.25">
      <c r="A73" s="312"/>
      <c r="B73" s="312"/>
      <c r="C73" s="313"/>
      <c r="D73" s="313"/>
      <c r="E73" s="314"/>
      <c r="F73" s="314"/>
      <c r="G73" s="160"/>
      <c r="H73" s="313"/>
      <c r="I73" s="16"/>
      <c r="J73" s="16"/>
      <c r="K73" s="16"/>
      <c r="N73" s="13"/>
    </row>
    <row r="74" spans="1:14" ht="19.5" x14ac:dyDescent="0.25">
      <c r="A74" s="312"/>
      <c r="B74" s="312"/>
      <c r="C74" s="313"/>
      <c r="D74" s="313"/>
      <c r="E74" s="314"/>
      <c r="F74" s="314"/>
      <c r="G74" s="160"/>
      <c r="H74" s="313"/>
      <c r="I74" s="16"/>
      <c r="J74" s="16"/>
      <c r="K74" s="16"/>
      <c r="N74" s="13"/>
    </row>
    <row r="75" spans="1:14" s="13" customFormat="1" ht="15.75" customHeight="1" x14ac:dyDescent="0.2">
      <c r="A75" s="8"/>
      <c r="B75" s="8"/>
      <c r="C75" s="67"/>
      <c r="D75" s="67"/>
      <c r="E75" s="67"/>
      <c r="F75" s="67"/>
      <c r="G75" s="9"/>
      <c r="H75" s="9"/>
      <c r="I75" s="9"/>
      <c r="J75" s="9"/>
      <c r="K75" s="9"/>
      <c r="L75" s="13">
        <v>0</v>
      </c>
      <c r="M75" s="13">
        <v>0</v>
      </c>
      <c r="N75" s="13">
        <f>SUM(H75:H75)</f>
        <v>0</v>
      </c>
    </row>
    <row r="76" spans="1:14" ht="19.899999999999999" customHeight="1" x14ac:dyDescent="0.25">
      <c r="A76" s="374" t="s">
        <v>96</v>
      </c>
      <c r="B76" s="374"/>
      <c r="C76" s="374"/>
      <c r="D76" s="374"/>
      <c r="E76" s="374"/>
      <c r="F76" s="374"/>
      <c r="G76" s="374"/>
      <c r="H76" s="374"/>
      <c r="I76" s="16"/>
      <c r="J76" s="16"/>
      <c r="K76" s="16"/>
      <c r="L76" s="1">
        <v>0</v>
      </c>
      <c r="M76" s="1">
        <v>0</v>
      </c>
      <c r="N76" s="13"/>
    </row>
    <row r="77" spans="1:14" s="10" customFormat="1" ht="18.75" x14ac:dyDescent="0.25">
      <c r="A77" s="68"/>
      <c r="B77" s="68"/>
      <c r="C77" s="68"/>
      <c r="D77" s="68"/>
      <c r="E77" s="68"/>
      <c r="F77" s="68"/>
      <c r="G77" s="68"/>
      <c r="H77" s="68"/>
      <c r="I77" s="9"/>
      <c r="J77" s="9"/>
      <c r="K77" s="9"/>
      <c r="N77" s="13"/>
    </row>
    <row r="78" spans="1:14" s="10" customFormat="1" ht="14.45" customHeight="1" x14ac:dyDescent="0.25">
      <c r="A78" s="379" t="s">
        <v>27</v>
      </c>
      <c r="B78" s="381" t="s">
        <v>3</v>
      </c>
      <c r="C78" s="381" t="s">
        <v>114</v>
      </c>
      <c r="D78" s="375" t="s">
        <v>192</v>
      </c>
      <c r="E78" s="375" t="s">
        <v>193</v>
      </c>
      <c r="F78" s="375" t="s">
        <v>194</v>
      </c>
      <c r="G78" s="375" t="s">
        <v>60</v>
      </c>
      <c r="H78" s="375" t="s">
        <v>60</v>
      </c>
      <c r="I78" s="9"/>
      <c r="J78" s="9"/>
      <c r="K78" s="9"/>
      <c r="N78" s="13"/>
    </row>
    <row r="79" spans="1:14" s="10" customFormat="1" ht="30" customHeight="1" x14ac:dyDescent="0.25">
      <c r="A79" s="380"/>
      <c r="B79" s="382"/>
      <c r="C79" s="382"/>
      <c r="D79" s="376"/>
      <c r="E79" s="376"/>
      <c r="F79" s="376"/>
      <c r="G79" s="376"/>
      <c r="H79" s="376"/>
      <c r="I79" s="9"/>
      <c r="J79" s="9"/>
      <c r="K79" s="9"/>
      <c r="N79" s="13"/>
    </row>
    <row r="80" spans="1:14" s="10" customFormat="1" x14ac:dyDescent="0.25">
      <c r="A80" s="383">
        <v>1</v>
      </c>
      <c r="B80" s="383"/>
      <c r="C80" s="48">
        <v>2</v>
      </c>
      <c r="D80" s="49">
        <v>3</v>
      </c>
      <c r="E80" s="49">
        <v>4</v>
      </c>
      <c r="F80" s="49">
        <v>5</v>
      </c>
      <c r="G80" s="49" t="s">
        <v>61</v>
      </c>
      <c r="H80" s="49" t="s">
        <v>62</v>
      </c>
      <c r="I80" s="9"/>
      <c r="J80" s="9"/>
      <c r="K80" s="9"/>
      <c r="N80" s="13"/>
    </row>
    <row r="81" spans="1:14" s="10" customFormat="1" x14ac:dyDescent="0.25">
      <c r="A81" s="76">
        <v>1</v>
      </c>
      <c r="B81" s="77" t="s">
        <v>0</v>
      </c>
      <c r="C81" s="176">
        <f>SUM(C13)</f>
        <v>2410630</v>
      </c>
      <c r="D81" s="176">
        <f>SUM(D13)</f>
        <v>5376260</v>
      </c>
      <c r="E81" s="176">
        <f>SUM(E13)</f>
        <v>5376260</v>
      </c>
      <c r="F81" s="176">
        <f>SUM(F13)</f>
        <v>2445325.5</v>
      </c>
      <c r="G81" s="147">
        <f>F81/C81*100</f>
        <v>101.43927106192156</v>
      </c>
      <c r="H81" s="339">
        <f>F81/E81*100</f>
        <v>45.483765666095017</v>
      </c>
      <c r="I81" s="9"/>
      <c r="J81" s="9"/>
      <c r="K81" s="9"/>
      <c r="N81" s="13"/>
    </row>
    <row r="82" spans="1:14" s="10" customFormat="1" x14ac:dyDescent="0.25">
      <c r="A82" s="74">
        <v>3</v>
      </c>
      <c r="B82" s="72" t="s">
        <v>97</v>
      </c>
      <c r="C82" s="177">
        <f>SUM(C22)</f>
        <v>0</v>
      </c>
      <c r="D82" s="177">
        <f>SUM(D22)</f>
        <v>0</v>
      </c>
      <c r="E82" s="177">
        <f>SUM(E22)</f>
        <v>0</v>
      </c>
      <c r="F82" s="177">
        <f>SUM(F22)</f>
        <v>0</v>
      </c>
      <c r="G82" s="147" t="e">
        <f>F82/C82*100</f>
        <v>#DIV/0!</v>
      </c>
      <c r="H82" s="339" t="e">
        <f>F82/E82*100</f>
        <v>#DIV/0!</v>
      </c>
      <c r="I82" s="9"/>
      <c r="J82" s="9"/>
      <c r="K82" s="9"/>
      <c r="N82" s="13"/>
    </row>
    <row r="83" spans="1:14" s="29" customFormat="1" x14ac:dyDescent="0.25">
      <c r="A83" s="74">
        <v>4</v>
      </c>
      <c r="B83" s="72" t="s">
        <v>51</v>
      </c>
      <c r="C83" s="177">
        <f>C35</f>
        <v>3786838</v>
      </c>
      <c r="D83" s="177">
        <f t="shared" ref="D83:F83" si="26">D35</f>
        <v>7560000</v>
      </c>
      <c r="E83" s="177">
        <f t="shared" si="26"/>
        <v>8213296</v>
      </c>
      <c r="F83" s="177">
        <f t="shared" si="26"/>
        <v>4214438.5600000005</v>
      </c>
      <c r="G83" s="147">
        <f>F83/C83*100</f>
        <v>111.29175739759664</v>
      </c>
      <c r="H83" s="339">
        <f>F83/E83*100</f>
        <v>51.312391030348849</v>
      </c>
      <c r="I83" s="16"/>
      <c r="J83" s="16"/>
      <c r="K83" s="16"/>
    </row>
    <row r="84" spans="1:14" s="29" customFormat="1" x14ac:dyDescent="0.25">
      <c r="A84" s="173">
        <v>5</v>
      </c>
      <c r="B84" s="174" t="s">
        <v>2</v>
      </c>
      <c r="C84" s="178">
        <f>C48</f>
        <v>0</v>
      </c>
      <c r="D84" s="178">
        <f t="shared" ref="D84:F84" si="27">D48</f>
        <v>0</v>
      </c>
      <c r="E84" s="178">
        <f t="shared" si="27"/>
        <v>0</v>
      </c>
      <c r="F84" s="178">
        <f t="shared" si="27"/>
        <v>0</v>
      </c>
      <c r="G84" s="147" t="e">
        <f t="shared" ref="G84:G85" si="28">F84/C84*100</f>
        <v>#DIV/0!</v>
      </c>
      <c r="H84" s="339" t="e">
        <f t="shared" ref="H84:H85" si="29">F84/E84*100</f>
        <v>#DIV/0!</v>
      </c>
      <c r="I84" s="16"/>
      <c r="J84" s="16"/>
      <c r="K84" s="16"/>
    </row>
    <row r="85" spans="1:14" s="29" customFormat="1" x14ac:dyDescent="0.25">
      <c r="A85" s="173">
        <v>6</v>
      </c>
      <c r="B85" s="174" t="s">
        <v>167</v>
      </c>
      <c r="C85" s="178">
        <f>C57</f>
        <v>0</v>
      </c>
      <c r="D85" s="178">
        <f t="shared" ref="D85:F85" si="30">D57</f>
        <v>0</v>
      </c>
      <c r="E85" s="178">
        <f t="shared" si="30"/>
        <v>0</v>
      </c>
      <c r="F85" s="178">
        <f t="shared" si="30"/>
        <v>0</v>
      </c>
      <c r="G85" s="147" t="e">
        <f t="shared" si="28"/>
        <v>#DIV/0!</v>
      </c>
      <c r="H85" s="339" t="e">
        <f t="shared" si="29"/>
        <v>#DIV/0!</v>
      </c>
      <c r="I85" s="16"/>
      <c r="J85" s="16"/>
      <c r="K85" s="16"/>
    </row>
    <row r="86" spans="1:14" s="10" customFormat="1" ht="30" x14ac:dyDescent="0.25">
      <c r="A86" s="75">
        <v>7</v>
      </c>
      <c r="B86" s="175" t="s">
        <v>168</v>
      </c>
      <c r="C86" s="179">
        <f>SUM(C70)</f>
        <v>22501</v>
      </c>
      <c r="D86" s="179">
        <f>SUM(D70)</f>
        <v>0</v>
      </c>
      <c r="E86" s="179">
        <f>SUM(E70)</f>
        <v>0</v>
      </c>
      <c r="F86" s="179">
        <f>SUM(F70)</f>
        <v>0</v>
      </c>
      <c r="G86" s="180">
        <f>F86/C86*100</f>
        <v>0</v>
      </c>
      <c r="H86" s="351" t="e">
        <f>F86/E86*100</f>
        <v>#DIV/0!</v>
      </c>
      <c r="I86" s="9"/>
      <c r="J86" s="9"/>
      <c r="K86" s="9"/>
      <c r="N86" s="13"/>
    </row>
    <row r="87" spans="1:14" s="29" customFormat="1" x14ac:dyDescent="0.25">
      <c r="A87" s="416" t="s">
        <v>169</v>
      </c>
      <c r="B87" s="416"/>
      <c r="C87" s="181">
        <f>SUM(C81:C86)</f>
        <v>6219969</v>
      </c>
      <c r="D87" s="181">
        <f t="shared" ref="D87:F87" si="31">SUM(D81:D86)</f>
        <v>12936260</v>
      </c>
      <c r="E87" s="181">
        <f t="shared" si="31"/>
        <v>13589556</v>
      </c>
      <c r="F87" s="181">
        <f t="shared" si="31"/>
        <v>6659764.0600000005</v>
      </c>
      <c r="G87" s="181" t="e">
        <f t="shared" ref="G87:H87" si="32">SUM(G81:G86)</f>
        <v>#DIV/0!</v>
      </c>
      <c r="H87" s="181" t="e">
        <f t="shared" si="32"/>
        <v>#DIV/0!</v>
      </c>
      <c r="I87" s="16"/>
      <c r="J87" s="16"/>
      <c r="K87" s="16"/>
      <c r="N87" s="1"/>
    </row>
    <row r="88" spans="1:14" s="29" customFormat="1" ht="36.6" customHeight="1" x14ac:dyDescent="0.25">
      <c r="A88" s="8"/>
      <c r="B88" s="8"/>
      <c r="C88" s="67"/>
      <c r="D88" s="67"/>
      <c r="E88" s="67"/>
      <c r="F88" s="67"/>
      <c r="G88" s="9"/>
      <c r="H88" s="9"/>
      <c r="I88" s="16"/>
      <c r="J88" s="16"/>
      <c r="K88" s="16"/>
      <c r="N88" s="1"/>
    </row>
    <row r="89" spans="1:14" s="10" customFormat="1" x14ac:dyDescent="0.25">
      <c r="A89" s="406"/>
      <c r="B89" s="406"/>
      <c r="C89" s="309"/>
      <c r="D89" s="191"/>
      <c r="E89" s="310"/>
      <c r="F89" s="191"/>
      <c r="G89" s="162"/>
      <c r="H89" s="311"/>
      <c r="I89" s="9"/>
      <c r="J89" s="9"/>
      <c r="K89" s="9"/>
      <c r="N89" s="13"/>
    </row>
    <row r="90" spans="1:14" s="10" customFormat="1" x14ac:dyDescent="0.25">
      <c r="A90" s="414"/>
      <c r="B90" s="414"/>
      <c r="C90" s="160"/>
      <c r="D90" s="160"/>
      <c r="E90" s="160"/>
      <c r="F90" s="160"/>
      <c r="G90" s="160"/>
      <c r="H90" s="366"/>
      <c r="I90" s="9"/>
      <c r="J90" s="9"/>
      <c r="K90" s="9"/>
      <c r="N90" s="13"/>
    </row>
    <row r="91" spans="1:14" s="10" customFormat="1" x14ac:dyDescent="0.25">
      <c r="A91" s="30"/>
      <c r="B91" s="30"/>
      <c r="C91" s="30"/>
      <c r="D91" s="9"/>
      <c r="E91" s="9"/>
      <c r="F91" s="9"/>
      <c r="G91" s="9"/>
      <c r="H91" s="1"/>
      <c r="I91" s="9"/>
      <c r="J91" s="9"/>
      <c r="K91" s="9"/>
      <c r="N91" s="13"/>
    </row>
    <row r="92" spans="1:14" s="10" customFormat="1" x14ac:dyDescent="0.25">
      <c r="A92" s="58" t="s">
        <v>101</v>
      </c>
      <c r="B92" s="59"/>
      <c r="C92" s="59"/>
      <c r="D92" s="60"/>
      <c r="E92" s="60"/>
      <c r="F92" s="60"/>
      <c r="G92" s="60"/>
      <c r="H92" s="55"/>
      <c r="I92" s="9"/>
      <c r="J92" s="9"/>
      <c r="K92" s="9"/>
      <c r="N92" s="13"/>
    </row>
    <row r="93" spans="1:14" s="10" customFormat="1" ht="15" customHeight="1" x14ac:dyDescent="0.25">
      <c r="A93" s="379" t="s">
        <v>27</v>
      </c>
      <c r="B93" s="381" t="s">
        <v>3</v>
      </c>
      <c r="C93" s="381" t="s">
        <v>114</v>
      </c>
      <c r="D93" s="375" t="s">
        <v>192</v>
      </c>
      <c r="E93" s="375" t="s">
        <v>193</v>
      </c>
      <c r="F93" s="375" t="s">
        <v>194</v>
      </c>
      <c r="G93" s="375" t="s">
        <v>60</v>
      </c>
      <c r="H93" s="375" t="s">
        <v>60</v>
      </c>
      <c r="I93" s="9"/>
      <c r="J93" s="9"/>
      <c r="K93" s="9"/>
      <c r="N93" s="13"/>
    </row>
    <row r="94" spans="1:14" s="10" customFormat="1" ht="35.25" customHeight="1" x14ac:dyDescent="0.25">
      <c r="A94" s="380"/>
      <c r="B94" s="382"/>
      <c r="C94" s="382"/>
      <c r="D94" s="376"/>
      <c r="E94" s="376"/>
      <c r="F94" s="376"/>
      <c r="G94" s="376"/>
      <c r="H94" s="376"/>
      <c r="I94" s="9"/>
      <c r="J94" s="9"/>
      <c r="K94" s="9"/>
      <c r="N94" s="13"/>
    </row>
    <row r="95" spans="1:14" s="10" customFormat="1" x14ac:dyDescent="0.25">
      <c r="A95" s="383">
        <v>1</v>
      </c>
      <c r="B95" s="383"/>
      <c r="C95" s="48">
        <v>2</v>
      </c>
      <c r="D95" s="49">
        <v>3</v>
      </c>
      <c r="E95" s="49">
        <v>4</v>
      </c>
      <c r="F95" s="49">
        <v>5</v>
      </c>
      <c r="G95" s="49" t="s">
        <v>61</v>
      </c>
      <c r="H95" s="49" t="s">
        <v>62</v>
      </c>
      <c r="I95" s="9"/>
      <c r="J95" s="9"/>
      <c r="K95" s="9"/>
      <c r="N95" s="13"/>
    </row>
    <row r="96" spans="1:14" s="10" customFormat="1" x14ac:dyDescent="0.25">
      <c r="A96" s="425" t="s">
        <v>100</v>
      </c>
      <c r="B96" s="426"/>
      <c r="C96" s="147">
        <f>SUM(C97:C97)</f>
        <v>508525</v>
      </c>
      <c r="D96" s="147">
        <f t="shared" ref="D96:F96" si="33">SUM(D97:D97)</f>
        <v>20000</v>
      </c>
      <c r="E96" s="147">
        <f t="shared" si="33"/>
        <v>20000</v>
      </c>
      <c r="F96" s="147">
        <f t="shared" si="33"/>
        <v>493365.17</v>
      </c>
      <c r="G96" s="147">
        <f>F96/C96*100</f>
        <v>97.018862396145707</v>
      </c>
      <c r="H96" s="339">
        <f>F96/E96*100</f>
        <v>2466.8258500000002</v>
      </c>
      <c r="I96" s="9"/>
      <c r="J96" s="9"/>
      <c r="K96" s="9"/>
      <c r="N96" s="13"/>
    </row>
    <row r="97" spans="1:14" s="10" customFormat="1" x14ac:dyDescent="0.25">
      <c r="A97" s="427" t="s">
        <v>102</v>
      </c>
      <c r="B97" s="428"/>
      <c r="C97" s="254">
        <v>508525</v>
      </c>
      <c r="D97" s="182">
        <v>20000</v>
      </c>
      <c r="E97" s="255">
        <v>20000</v>
      </c>
      <c r="F97" s="182">
        <v>493365.17</v>
      </c>
      <c r="G97" s="151">
        <f>F97/C97*100</f>
        <v>97.018862396145707</v>
      </c>
      <c r="H97" s="341">
        <f>F97/E97*100</f>
        <v>2466.8258500000002</v>
      </c>
      <c r="I97" s="9"/>
      <c r="J97" s="9"/>
      <c r="K97" s="9"/>
      <c r="N97" s="13"/>
    </row>
    <row r="98" spans="1:14" s="10" customFormat="1" ht="26.45" customHeight="1" x14ac:dyDescent="0.25">
      <c r="A98" s="422" t="s">
        <v>103</v>
      </c>
      <c r="B98" s="423"/>
      <c r="C98" s="138">
        <f>SUM(C96)</f>
        <v>508525</v>
      </c>
      <c r="D98" s="138">
        <f t="shared" ref="D98:F98" si="34">SUM(D96)</f>
        <v>20000</v>
      </c>
      <c r="E98" s="138">
        <f t="shared" si="34"/>
        <v>20000</v>
      </c>
      <c r="F98" s="138">
        <f t="shared" si="34"/>
        <v>493365.17</v>
      </c>
      <c r="G98" s="138">
        <f>F98/C98*100</f>
        <v>97.018862396145707</v>
      </c>
      <c r="H98" s="138">
        <f>F98/E98*100</f>
        <v>2466.8258500000002</v>
      </c>
      <c r="I98" s="9"/>
      <c r="J98" s="9"/>
      <c r="K98" s="9"/>
      <c r="N98" s="13"/>
    </row>
    <row r="99" spans="1:14" s="10" customFormat="1" x14ac:dyDescent="0.25">
      <c r="A99" s="8"/>
      <c r="B99" s="8"/>
      <c r="C99" s="8"/>
      <c r="D99" s="9"/>
      <c r="E99" s="9"/>
      <c r="F99" s="9"/>
      <c r="G99" s="9"/>
      <c r="H99" s="9"/>
      <c r="I99" s="9"/>
      <c r="J99" s="9"/>
      <c r="K99" s="9"/>
      <c r="N99" s="13"/>
    </row>
    <row r="100" spans="1:14" s="29" customFormat="1" x14ac:dyDescent="0.25">
      <c r="A100" s="58" t="s">
        <v>186</v>
      </c>
      <c r="B100" s="59"/>
      <c r="C100" s="59"/>
      <c r="D100" s="60"/>
      <c r="E100" s="60"/>
      <c r="F100" s="60"/>
      <c r="G100" s="60"/>
      <c r="H100" s="55"/>
      <c r="I100" s="16"/>
      <c r="J100" s="16"/>
      <c r="K100" s="16"/>
    </row>
    <row r="101" spans="1:14" s="61" customFormat="1" x14ac:dyDescent="0.2">
      <c r="A101" s="379" t="s">
        <v>27</v>
      </c>
      <c r="B101" s="381" t="s">
        <v>3</v>
      </c>
      <c r="C101" s="381" t="s">
        <v>114</v>
      </c>
      <c r="D101" s="375" t="s">
        <v>192</v>
      </c>
      <c r="E101" s="375" t="s">
        <v>193</v>
      </c>
      <c r="F101" s="375" t="s">
        <v>194</v>
      </c>
      <c r="G101" s="375" t="s">
        <v>60</v>
      </c>
      <c r="H101" s="375" t="s">
        <v>60</v>
      </c>
      <c r="I101" s="16"/>
      <c r="J101" s="16"/>
      <c r="K101" s="16"/>
    </row>
    <row r="102" spans="1:14" s="61" customFormat="1" x14ac:dyDescent="0.2">
      <c r="A102" s="380"/>
      <c r="B102" s="382"/>
      <c r="C102" s="382"/>
      <c r="D102" s="376"/>
      <c r="E102" s="376"/>
      <c r="F102" s="376"/>
      <c r="G102" s="376"/>
      <c r="H102" s="376"/>
      <c r="I102" s="16"/>
      <c r="J102" s="16"/>
      <c r="K102" s="16"/>
    </row>
    <row r="103" spans="1:14" s="61" customFormat="1" x14ac:dyDescent="0.2">
      <c r="A103" s="383">
        <v>1</v>
      </c>
      <c r="B103" s="383"/>
      <c r="C103" s="48">
        <v>2</v>
      </c>
      <c r="D103" s="49">
        <v>3</v>
      </c>
      <c r="E103" s="49">
        <v>4</v>
      </c>
      <c r="F103" s="49">
        <v>5</v>
      </c>
      <c r="G103" s="49" t="s">
        <v>61</v>
      </c>
      <c r="H103" s="49" t="s">
        <v>62</v>
      </c>
      <c r="I103" s="16"/>
      <c r="J103" s="16"/>
      <c r="K103" s="16"/>
    </row>
    <row r="104" spans="1:14" s="61" customFormat="1" x14ac:dyDescent="0.2">
      <c r="A104" s="425" t="s">
        <v>100</v>
      </c>
      <c r="B104" s="426"/>
      <c r="C104" s="147">
        <f>SUM(C105:C105)</f>
        <v>0</v>
      </c>
      <c r="D104" s="147">
        <f t="shared" ref="D104:F104" si="35">SUM(D105:D105)</f>
        <v>0</v>
      </c>
      <c r="E104" s="147">
        <f t="shared" si="35"/>
        <v>0</v>
      </c>
      <c r="F104" s="147">
        <f t="shared" si="35"/>
        <v>0</v>
      </c>
      <c r="G104" s="147" t="e">
        <f>F104/C104*100</f>
        <v>#DIV/0!</v>
      </c>
      <c r="H104" s="339" t="e">
        <f>F104/E104*100</f>
        <v>#DIV/0!</v>
      </c>
      <c r="I104" s="16"/>
      <c r="J104" s="16"/>
      <c r="K104" s="16"/>
    </row>
    <row r="105" spans="1:14" s="61" customFormat="1" x14ac:dyDescent="0.2">
      <c r="A105" s="427" t="s">
        <v>185</v>
      </c>
      <c r="B105" s="428"/>
      <c r="C105" s="254"/>
      <c r="D105" s="182">
        <v>0</v>
      </c>
      <c r="E105" s="255"/>
      <c r="F105" s="182"/>
      <c r="G105" s="151" t="e">
        <f>F105/C105*100</f>
        <v>#DIV/0!</v>
      </c>
      <c r="H105" s="341" t="e">
        <f>F105/E105*100</f>
        <v>#DIV/0!</v>
      </c>
      <c r="I105" s="16"/>
      <c r="J105" s="16"/>
      <c r="K105" s="16"/>
    </row>
    <row r="106" spans="1:14" s="61" customFormat="1" x14ac:dyDescent="0.2">
      <c r="A106" s="422" t="s">
        <v>187</v>
      </c>
      <c r="B106" s="423"/>
      <c r="C106" s="138">
        <f>SUM(C104)</f>
        <v>0</v>
      </c>
      <c r="D106" s="138">
        <f t="shared" ref="D106:F106" si="36">SUM(D104)</f>
        <v>0</v>
      </c>
      <c r="E106" s="138">
        <f t="shared" si="36"/>
        <v>0</v>
      </c>
      <c r="F106" s="138">
        <f t="shared" si="36"/>
        <v>0</v>
      </c>
      <c r="G106" s="138" t="e">
        <f>F106/C106*100</f>
        <v>#DIV/0!</v>
      </c>
      <c r="H106" s="138" t="e">
        <f>F106/E106*100</f>
        <v>#DIV/0!</v>
      </c>
      <c r="I106" s="16"/>
      <c r="J106" s="16"/>
      <c r="K106" s="16"/>
    </row>
    <row r="107" spans="1:14" s="61" customFormat="1" x14ac:dyDescent="0.2">
      <c r="A107" s="8"/>
      <c r="B107" s="8"/>
      <c r="C107" s="8"/>
      <c r="D107" s="9"/>
      <c r="E107" s="9"/>
      <c r="F107" s="9"/>
      <c r="G107" s="9"/>
      <c r="H107" s="9"/>
      <c r="I107" s="16"/>
      <c r="J107" s="16"/>
      <c r="K107" s="16"/>
    </row>
    <row r="108" spans="1:14" s="61" customFormat="1" ht="19.5" x14ac:dyDescent="0.2">
      <c r="A108" s="415" t="s">
        <v>45</v>
      </c>
      <c r="B108" s="415"/>
      <c r="C108" s="183">
        <f>SUM(C87)</f>
        <v>6219969</v>
      </c>
      <c r="D108" s="183">
        <f>SUM(D87)</f>
        <v>12936260</v>
      </c>
      <c r="E108" s="183">
        <f>SUM(E87)</f>
        <v>13589556</v>
      </c>
      <c r="F108" s="183">
        <f>SUM(F87)</f>
        <v>6659764.0600000005</v>
      </c>
      <c r="G108" s="184">
        <f>F108/C108*100</f>
        <v>107.07069536841745</v>
      </c>
      <c r="H108" s="184">
        <f>F108/E108*100</f>
        <v>49.006487482004566</v>
      </c>
      <c r="I108" s="16"/>
      <c r="J108" s="16"/>
      <c r="K108" s="16"/>
    </row>
    <row r="109" spans="1:14" s="61" customFormat="1" ht="19.5" x14ac:dyDescent="0.2">
      <c r="A109" s="415" t="s">
        <v>104</v>
      </c>
      <c r="B109" s="415"/>
      <c r="C109" s="184">
        <f>SUM(C108+C98+C106)</f>
        <v>6728494</v>
      </c>
      <c r="D109" s="184">
        <f t="shared" ref="D109:F109" si="37">SUM(D108+D98+D106)</f>
        <v>12956260</v>
      </c>
      <c r="E109" s="184">
        <f t="shared" si="37"/>
        <v>13609556</v>
      </c>
      <c r="F109" s="184">
        <f t="shared" si="37"/>
        <v>7153129.2300000004</v>
      </c>
      <c r="G109" s="184">
        <f>F109/C109*100</f>
        <v>106.31099960853054</v>
      </c>
      <c r="H109" s="184">
        <f>F109/E109*100</f>
        <v>52.559607602187761</v>
      </c>
      <c r="I109" s="16"/>
      <c r="J109" s="16"/>
      <c r="K109" s="16"/>
    </row>
    <row r="110" spans="1:14" s="61" customFormat="1" x14ac:dyDescent="0.25">
      <c r="A110" s="1"/>
      <c r="B110" s="1"/>
      <c r="C110" s="1"/>
      <c r="D110" s="11"/>
      <c r="E110" s="11"/>
      <c r="F110" s="11"/>
      <c r="G110" s="11"/>
      <c r="H110" s="1"/>
      <c r="I110" s="16"/>
      <c r="J110" s="16"/>
      <c r="K110" s="16"/>
    </row>
    <row r="111" spans="1:14" s="61" customFormat="1" x14ac:dyDescent="0.25">
      <c r="A111" s="1"/>
      <c r="B111" s="1"/>
      <c r="C111" s="1"/>
      <c r="D111" s="11"/>
      <c r="E111" s="11"/>
      <c r="F111" s="11"/>
      <c r="G111" s="11"/>
      <c r="H111" s="1"/>
      <c r="I111" s="16"/>
      <c r="J111" s="16"/>
      <c r="K111" s="16"/>
    </row>
    <row r="112" spans="1:14" s="61" customFormat="1" x14ac:dyDescent="0.25">
      <c r="A112" s="1"/>
      <c r="B112" s="1"/>
      <c r="C112" s="1"/>
      <c r="D112" s="11"/>
      <c r="E112" s="11"/>
      <c r="F112" s="11"/>
      <c r="G112" s="11"/>
      <c r="H112" s="1"/>
      <c r="I112" s="16"/>
      <c r="J112" s="16"/>
      <c r="K112" s="16"/>
    </row>
    <row r="113" spans="1:14" s="61" customFormat="1" x14ac:dyDescent="0.25">
      <c r="A113" s="1"/>
      <c r="B113" s="1"/>
      <c r="C113" s="1"/>
      <c r="D113" s="11"/>
      <c r="E113" s="11"/>
      <c r="F113" s="11"/>
      <c r="G113" s="11"/>
      <c r="H113" s="1"/>
      <c r="I113" s="16"/>
      <c r="J113" s="16"/>
      <c r="K113" s="16"/>
    </row>
    <row r="114" spans="1:14" s="61" customFormat="1" x14ac:dyDescent="0.25">
      <c r="A114" s="1"/>
      <c r="B114" s="1"/>
      <c r="C114" s="1"/>
      <c r="D114" s="11"/>
      <c r="E114" s="11"/>
      <c r="F114" s="11"/>
      <c r="G114" s="11"/>
      <c r="H114" s="1"/>
      <c r="I114" s="16"/>
      <c r="J114" s="16"/>
      <c r="K114" s="16"/>
    </row>
    <row r="115" spans="1:14" s="61" customFormat="1" x14ac:dyDescent="0.25">
      <c r="A115" s="1"/>
      <c r="B115" s="1"/>
      <c r="C115" s="1"/>
      <c r="D115" s="11"/>
      <c r="E115" s="11"/>
      <c r="F115" s="11"/>
      <c r="G115" s="11"/>
      <c r="H115" s="1"/>
      <c r="I115" s="16"/>
      <c r="J115" s="16"/>
      <c r="K115" s="16"/>
    </row>
    <row r="116" spans="1:14" s="61" customFormat="1" ht="12" customHeight="1" x14ac:dyDescent="0.25">
      <c r="A116" s="1"/>
      <c r="B116" s="1"/>
      <c r="C116" s="1"/>
      <c r="D116" s="11"/>
      <c r="E116" s="11"/>
      <c r="F116" s="11"/>
      <c r="G116" s="11"/>
      <c r="H116" s="1"/>
      <c r="I116" s="16"/>
      <c r="J116" s="16"/>
      <c r="K116" s="16"/>
    </row>
    <row r="117" spans="1:14" s="61" customFormat="1" ht="25.9" customHeight="1" x14ac:dyDescent="0.25">
      <c r="A117" s="1"/>
      <c r="B117" s="1"/>
      <c r="C117" s="1"/>
      <c r="D117" s="11"/>
      <c r="E117" s="11"/>
      <c r="F117" s="11"/>
      <c r="G117" s="11"/>
      <c r="H117" s="1"/>
      <c r="I117" s="16"/>
      <c r="J117" s="16"/>
      <c r="K117" s="16"/>
    </row>
    <row r="118" spans="1:14" s="61" customFormat="1" x14ac:dyDescent="0.25">
      <c r="A118" s="1"/>
      <c r="B118" s="1"/>
      <c r="C118" s="1"/>
      <c r="D118" s="11"/>
      <c r="E118" s="11"/>
      <c r="F118" s="11"/>
      <c r="G118" s="11"/>
      <c r="H118" s="1"/>
      <c r="I118" s="16"/>
      <c r="J118" s="16"/>
      <c r="K118" s="16"/>
    </row>
    <row r="119" spans="1:14" s="10" customFormat="1" x14ac:dyDescent="0.25">
      <c r="A119" s="1"/>
      <c r="B119" s="1"/>
      <c r="C119" s="1"/>
      <c r="D119" s="11"/>
      <c r="E119" s="11"/>
      <c r="F119" s="11"/>
      <c r="G119" s="11"/>
      <c r="H119" s="1"/>
      <c r="I119" s="9"/>
      <c r="J119" s="9"/>
      <c r="K119" s="9"/>
      <c r="N119" s="13"/>
    </row>
    <row r="120" spans="1:14" s="10" customFormat="1" x14ac:dyDescent="0.25">
      <c r="A120" s="1"/>
      <c r="B120" s="1"/>
      <c r="C120" s="1"/>
      <c r="D120" s="11"/>
      <c r="E120" s="11"/>
      <c r="F120" s="11"/>
      <c r="G120" s="11"/>
      <c r="H120" s="1"/>
      <c r="I120" s="9"/>
      <c r="J120" s="9"/>
      <c r="K120" s="9"/>
      <c r="N120" s="13"/>
    </row>
    <row r="121" spans="1:14" s="10" customFormat="1" x14ac:dyDescent="0.25">
      <c r="A121" s="1"/>
      <c r="B121" s="1"/>
      <c r="C121" s="1"/>
      <c r="D121" s="11"/>
      <c r="E121" s="11"/>
      <c r="F121" s="11"/>
      <c r="G121" s="11"/>
      <c r="H121" s="1"/>
      <c r="I121" s="9"/>
      <c r="J121" s="9"/>
      <c r="K121" s="9"/>
      <c r="N121" s="13"/>
    </row>
    <row r="122" spans="1:14" s="10" customFormat="1" ht="17.45" customHeight="1" x14ac:dyDescent="0.3">
      <c r="A122" s="407" t="s">
        <v>25</v>
      </c>
      <c r="B122" s="407"/>
      <c r="C122" s="407"/>
      <c r="D122" s="407"/>
      <c r="E122" s="407"/>
      <c r="F122" s="407"/>
      <c r="G122" s="407"/>
      <c r="H122" s="407"/>
      <c r="I122" s="9"/>
      <c r="J122" s="9"/>
      <c r="K122" s="9"/>
      <c r="N122" s="13"/>
    </row>
    <row r="123" spans="1:14" s="10" customFormat="1" ht="27.6" customHeight="1" x14ac:dyDescent="0.3">
      <c r="A123" s="169"/>
      <c r="B123" s="169"/>
      <c r="C123" s="169"/>
      <c r="D123" s="169"/>
      <c r="E123" s="169"/>
      <c r="F123" s="169"/>
      <c r="G123" s="169"/>
      <c r="H123" s="169"/>
      <c r="I123" s="9"/>
      <c r="J123" s="9"/>
      <c r="K123" s="9"/>
      <c r="N123" s="13"/>
    </row>
    <row r="124" spans="1:14" s="10" customFormat="1" ht="25.9" customHeight="1" x14ac:dyDescent="0.3">
      <c r="A124" s="31" t="s">
        <v>210</v>
      </c>
      <c r="B124" s="32"/>
      <c r="C124" s="32"/>
      <c r="D124" s="32"/>
      <c r="E124" s="32"/>
      <c r="F124" s="32"/>
      <c r="G124" s="32"/>
      <c r="H124" s="20"/>
      <c r="I124" s="9"/>
      <c r="J124" s="9"/>
      <c r="K124" s="9"/>
      <c r="N124" s="13"/>
    </row>
    <row r="125" spans="1:14" s="10" customFormat="1" ht="18.75" x14ac:dyDescent="0.3">
      <c r="A125" s="430" t="s">
        <v>211</v>
      </c>
      <c r="B125" s="430"/>
      <c r="C125" s="430"/>
      <c r="D125" s="430"/>
      <c r="E125" s="430"/>
      <c r="F125" s="430"/>
      <c r="G125" s="430"/>
      <c r="H125" s="430"/>
      <c r="I125" s="9"/>
      <c r="J125" s="9"/>
      <c r="K125" s="9"/>
      <c r="N125" s="13"/>
    </row>
    <row r="126" spans="1:14" s="10" customFormat="1" ht="18.75" x14ac:dyDescent="0.25">
      <c r="A126" s="421" t="s">
        <v>212</v>
      </c>
      <c r="B126" s="421"/>
      <c r="C126" s="421"/>
      <c r="D126" s="421"/>
      <c r="E126" s="46"/>
      <c r="F126" s="46"/>
      <c r="G126" s="46"/>
      <c r="H126" s="19"/>
      <c r="I126" s="9"/>
      <c r="J126" s="9"/>
      <c r="K126" s="9"/>
      <c r="N126" s="13"/>
    </row>
    <row r="127" spans="1:14" s="10" customFormat="1" ht="18.75" x14ac:dyDescent="0.25">
      <c r="A127" s="46"/>
      <c r="B127" s="46"/>
      <c r="C127" s="46"/>
      <c r="D127" s="46"/>
      <c r="E127" s="46"/>
      <c r="F127" s="46"/>
      <c r="G127" s="46"/>
      <c r="H127" s="19"/>
      <c r="I127" s="9"/>
      <c r="J127" s="9"/>
      <c r="K127" s="9"/>
      <c r="N127" s="13"/>
    </row>
    <row r="128" spans="1:14" s="10" customFormat="1" x14ac:dyDescent="0.25">
      <c r="A128" s="10" t="s">
        <v>65</v>
      </c>
      <c r="B128" s="8"/>
      <c r="C128" s="8"/>
      <c r="D128" s="9"/>
      <c r="E128" s="9"/>
      <c r="F128" s="9"/>
      <c r="G128" s="9"/>
      <c r="H128" s="9"/>
      <c r="I128" s="9"/>
      <c r="J128" s="9"/>
      <c r="K128" s="9"/>
      <c r="N128" s="13"/>
    </row>
    <row r="129" spans="1:14" s="10" customFormat="1" x14ac:dyDescent="0.25">
      <c r="A129" s="379" t="s">
        <v>63</v>
      </c>
      <c r="B129" s="381" t="s">
        <v>3</v>
      </c>
      <c r="C129" s="381" t="s">
        <v>114</v>
      </c>
      <c r="D129" s="375" t="s">
        <v>198</v>
      </c>
      <c r="E129" s="375" t="s">
        <v>193</v>
      </c>
      <c r="F129" s="375" t="s">
        <v>194</v>
      </c>
      <c r="G129" s="375" t="s">
        <v>60</v>
      </c>
      <c r="H129" s="375" t="s">
        <v>60</v>
      </c>
      <c r="I129" s="9"/>
      <c r="J129" s="9"/>
      <c r="K129" s="9"/>
      <c r="N129" s="13"/>
    </row>
    <row r="130" spans="1:14" s="10" customFormat="1" x14ac:dyDescent="0.25">
      <c r="A130" s="380"/>
      <c r="B130" s="382"/>
      <c r="C130" s="382"/>
      <c r="D130" s="376"/>
      <c r="E130" s="376"/>
      <c r="F130" s="376"/>
      <c r="G130" s="376"/>
      <c r="H130" s="376"/>
      <c r="I130" s="9"/>
      <c r="J130" s="9"/>
      <c r="K130" s="9"/>
      <c r="N130" s="13"/>
    </row>
    <row r="131" spans="1:14" s="10" customFormat="1" x14ac:dyDescent="0.25">
      <c r="A131" s="383">
        <v>1</v>
      </c>
      <c r="B131" s="383"/>
      <c r="C131" s="48">
        <v>2</v>
      </c>
      <c r="D131" s="49">
        <v>3</v>
      </c>
      <c r="E131" s="49">
        <v>4</v>
      </c>
      <c r="F131" s="49">
        <v>5</v>
      </c>
      <c r="G131" s="49" t="s">
        <v>61</v>
      </c>
      <c r="H131" s="49" t="s">
        <v>62</v>
      </c>
      <c r="I131" s="9"/>
      <c r="J131" s="9"/>
      <c r="K131" s="9"/>
      <c r="N131" s="13"/>
    </row>
    <row r="132" spans="1:14" s="10" customFormat="1" x14ac:dyDescent="0.25">
      <c r="A132" s="5">
        <v>31</v>
      </c>
      <c r="B132" s="6" t="s">
        <v>5</v>
      </c>
      <c r="C132" s="185">
        <f>SUM(C133)</f>
        <v>0</v>
      </c>
      <c r="D132" s="185">
        <f t="shared" ref="D132:F133" si="38">SUM(D133)</f>
        <v>0</v>
      </c>
      <c r="E132" s="185">
        <f t="shared" si="38"/>
        <v>0</v>
      </c>
      <c r="F132" s="185">
        <f t="shared" si="38"/>
        <v>0</v>
      </c>
      <c r="G132" s="147" t="e">
        <f>F132/C132*100</f>
        <v>#DIV/0!</v>
      </c>
      <c r="H132" s="352" t="e">
        <f t="shared" ref="H132:H133" si="39">SUM(F132/E132*100)</f>
        <v>#DIV/0!</v>
      </c>
      <c r="I132" s="9"/>
      <c r="J132" s="9"/>
      <c r="K132" s="9"/>
      <c r="N132" s="13"/>
    </row>
    <row r="133" spans="1:14" s="10" customFormat="1" ht="27" customHeight="1" x14ac:dyDescent="0.25">
      <c r="A133" s="23">
        <v>311</v>
      </c>
      <c r="B133" s="24" t="s">
        <v>6</v>
      </c>
      <c r="C133" s="186">
        <f>SUM(C134)</f>
        <v>0</v>
      </c>
      <c r="D133" s="186">
        <f t="shared" si="38"/>
        <v>0</v>
      </c>
      <c r="E133" s="186">
        <f t="shared" si="38"/>
        <v>0</v>
      </c>
      <c r="F133" s="186">
        <f t="shared" si="38"/>
        <v>0</v>
      </c>
      <c r="G133" s="147" t="e">
        <f t="shared" ref="G133:G134" si="40">F133/C133*100</f>
        <v>#DIV/0!</v>
      </c>
      <c r="H133" s="352" t="e">
        <f t="shared" si="39"/>
        <v>#DIV/0!</v>
      </c>
      <c r="I133" s="9"/>
      <c r="J133" s="9"/>
      <c r="K133" s="9"/>
      <c r="N133" s="13"/>
    </row>
    <row r="134" spans="1:14" s="10" customFormat="1" x14ac:dyDescent="0.25">
      <c r="A134" s="14">
        <v>3111</v>
      </c>
      <c r="B134" s="15" t="s">
        <v>66</v>
      </c>
      <c r="C134" s="187"/>
      <c r="D134" s="149"/>
      <c r="E134" s="149"/>
      <c r="F134" s="149"/>
      <c r="G134" s="171" t="e">
        <f t="shared" si="40"/>
        <v>#DIV/0!</v>
      </c>
      <c r="H134" s="352" t="e">
        <f>SUM(F134/E134*100)</f>
        <v>#DIV/0!</v>
      </c>
      <c r="I134" s="9"/>
      <c r="J134" s="9"/>
      <c r="K134" s="9"/>
      <c r="N134" s="13"/>
    </row>
    <row r="135" spans="1:14" s="10" customFormat="1" x14ac:dyDescent="0.25">
      <c r="A135" s="410" t="s">
        <v>4</v>
      </c>
      <c r="B135" s="411"/>
      <c r="C135" s="138">
        <f>SUM(C132)</f>
        <v>0</v>
      </c>
      <c r="D135" s="138">
        <f t="shared" ref="D135:F135" si="41">SUM(D132)</f>
        <v>0</v>
      </c>
      <c r="E135" s="138">
        <f t="shared" si="41"/>
        <v>0</v>
      </c>
      <c r="F135" s="138">
        <f t="shared" si="41"/>
        <v>0</v>
      </c>
      <c r="G135" s="138" t="e">
        <f>F135/C135*100</f>
        <v>#DIV/0!</v>
      </c>
      <c r="H135" s="138" t="e">
        <f>F135/E135*100</f>
        <v>#DIV/0!</v>
      </c>
      <c r="I135" s="9"/>
      <c r="J135" s="9"/>
      <c r="K135" s="9"/>
      <c r="N135" s="13"/>
    </row>
    <row r="136" spans="1:14" s="10" customFormat="1" x14ac:dyDescent="0.25">
      <c r="A136" s="8"/>
      <c r="B136" s="8"/>
      <c r="C136" s="160"/>
      <c r="D136" s="160"/>
      <c r="E136" s="160"/>
      <c r="F136" s="160"/>
      <c r="G136" s="160"/>
      <c r="H136" s="160"/>
      <c r="I136" s="9"/>
      <c r="J136" s="9"/>
      <c r="K136" s="9"/>
      <c r="N136" s="13"/>
    </row>
    <row r="137" spans="1:14" s="10" customFormat="1" x14ac:dyDescent="0.25">
      <c r="A137" s="8"/>
      <c r="B137" s="8"/>
      <c r="C137" s="8"/>
      <c r="D137" s="9"/>
      <c r="E137" s="9"/>
      <c r="F137" s="9"/>
      <c r="G137" s="9"/>
      <c r="H137" s="9"/>
      <c r="I137" s="9"/>
      <c r="J137" s="9"/>
      <c r="K137" s="9"/>
      <c r="N137" s="13"/>
    </row>
    <row r="138" spans="1:14" s="10" customFormat="1" x14ac:dyDescent="0.25">
      <c r="A138" s="10" t="s">
        <v>64</v>
      </c>
      <c r="B138" s="8"/>
      <c r="C138" s="8"/>
      <c r="D138" s="9"/>
      <c r="E138" s="9"/>
      <c r="F138" s="9"/>
      <c r="G138" s="9"/>
      <c r="H138" s="9"/>
      <c r="I138" s="9"/>
      <c r="J138" s="9"/>
      <c r="K138" s="9"/>
      <c r="N138" s="13"/>
    </row>
    <row r="139" spans="1:14" s="10" customFormat="1" x14ac:dyDescent="0.25">
      <c r="A139" s="379" t="s">
        <v>63</v>
      </c>
      <c r="B139" s="381" t="s">
        <v>3</v>
      </c>
      <c r="C139" s="381" t="s">
        <v>114</v>
      </c>
      <c r="D139" s="375" t="s">
        <v>192</v>
      </c>
      <c r="E139" s="375" t="s">
        <v>193</v>
      </c>
      <c r="F139" s="375" t="s">
        <v>194</v>
      </c>
      <c r="G139" s="375" t="s">
        <v>60</v>
      </c>
      <c r="H139" s="375" t="s">
        <v>60</v>
      </c>
      <c r="I139" s="9"/>
      <c r="J139" s="9"/>
      <c r="K139" s="9"/>
      <c r="N139" s="13"/>
    </row>
    <row r="140" spans="1:14" s="10" customFormat="1" x14ac:dyDescent="0.25">
      <c r="A140" s="380"/>
      <c r="B140" s="382"/>
      <c r="C140" s="382"/>
      <c r="D140" s="376"/>
      <c r="E140" s="376"/>
      <c r="F140" s="376"/>
      <c r="G140" s="376"/>
      <c r="H140" s="376"/>
      <c r="I140" s="9"/>
      <c r="J140" s="9"/>
      <c r="K140" s="9"/>
      <c r="N140" s="13"/>
    </row>
    <row r="141" spans="1:14" s="10" customFormat="1" x14ac:dyDescent="0.25">
      <c r="A141" s="383">
        <v>1</v>
      </c>
      <c r="B141" s="383"/>
      <c r="C141" s="48">
        <v>2</v>
      </c>
      <c r="D141" s="49">
        <v>3</v>
      </c>
      <c r="E141" s="49">
        <v>4</v>
      </c>
      <c r="F141" s="49">
        <v>5</v>
      </c>
      <c r="G141" s="49" t="s">
        <v>61</v>
      </c>
      <c r="H141" s="49" t="s">
        <v>62</v>
      </c>
      <c r="I141" s="9"/>
      <c r="J141" s="9"/>
      <c r="K141" s="9"/>
      <c r="N141" s="13"/>
    </row>
    <row r="142" spans="1:14" s="10" customFormat="1" x14ac:dyDescent="0.25">
      <c r="A142" s="79">
        <v>31</v>
      </c>
      <c r="B142" s="6" t="s">
        <v>5</v>
      </c>
      <c r="C142" s="147">
        <f>SUM(C143,C147,C149)</f>
        <v>2137517</v>
      </c>
      <c r="D142" s="147">
        <f t="shared" ref="D142:F142" si="42">SUM(D143,D147,D149)</f>
        <v>3203844</v>
      </c>
      <c r="E142" s="147">
        <f t="shared" si="42"/>
        <v>2966057</v>
      </c>
      <c r="F142" s="147">
        <f t="shared" si="42"/>
        <v>2105290.5499999998</v>
      </c>
      <c r="G142" s="117">
        <f t="shared" ref="G142:G146" si="43">F142/C142*100</f>
        <v>98.492341815293159</v>
      </c>
      <c r="H142" s="350">
        <f t="shared" ref="H142:H143" si="44">SUM(F142/E142*100)</f>
        <v>70.979436672997181</v>
      </c>
      <c r="I142" s="9"/>
      <c r="J142" s="9"/>
      <c r="K142" s="9"/>
      <c r="N142" s="13"/>
    </row>
    <row r="143" spans="1:14" s="10" customFormat="1" x14ac:dyDescent="0.25">
      <c r="A143" s="23">
        <v>311</v>
      </c>
      <c r="B143" s="24" t="s">
        <v>6</v>
      </c>
      <c r="C143" s="186">
        <f>SUM(C144:C146)</f>
        <v>1675125</v>
      </c>
      <c r="D143" s="186">
        <f t="shared" ref="D143:F143" si="45">SUM(D144:D146)</f>
        <v>2403186</v>
      </c>
      <c r="E143" s="186">
        <f t="shared" si="45"/>
        <v>2208186</v>
      </c>
      <c r="F143" s="186">
        <f t="shared" si="45"/>
        <v>1623129.67</v>
      </c>
      <c r="G143" s="117">
        <f t="shared" si="43"/>
        <v>96.89603283337064</v>
      </c>
      <c r="H143" s="350">
        <f t="shared" si="44"/>
        <v>73.505115511102773</v>
      </c>
      <c r="I143" s="9"/>
      <c r="L143" s="13"/>
    </row>
    <row r="144" spans="1:14" x14ac:dyDescent="0.25">
      <c r="A144" s="14">
        <v>3111</v>
      </c>
      <c r="B144" s="15" t="s">
        <v>66</v>
      </c>
      <c r="C144" s="187">
        <v>1380889</v>
      </c>
      <c r="D144" s="149">
        <v>1479186</v>
      </c>
      <c r="E144" s="149">
        <v>1284186</v>
      </c>
      <c r="F144" s="149">
        <v>1338486.68</v>
      </c>
      <c r="G144" s="171">
        <f t="shared" si="43"/>
        <v>96.929346239994658</v>
      </c>
      <c r="H144" s="352">
        <f>SUM(F144/E144*100)</f>
        <v>104.22841239508918</v>
      </c>
      <c r="I144" s="25"/>
      <c r="J144" s="25"/>
      <c r="K144" s="25"/>
      <c r="L144" s="10"/>
      <c r="M144" s="10"/>
    </row>
    <row r="145" spans="1:13" x14ac:dyDescent="0.25">
      <c r="A145" s="14">
        <v>3113</v>
      </c>
      <c r="B145" s="15" t="s">
        <v>111</v>
      </c>
      <c r="C145" s="187"/>
      <c r="D145" s="149"/>
      <c r="E145" s="149"/>
      <c r="F145" s="149"/>
      <c r="G145" s="171" t="e">
        <f t="shared" si="43"/>
        <v>#DIV/0!</v>
      </c>
      <c r="H145" s="352" t="e">
        <f t="shared" ref="H145:H146" si="46">SUM(F145/E145*100)</f>
        <v>#DIV/0!</v>
      </c>
      <c r="I145" s="25"/>
      <c r="J145" s="25"/>
      <c r="K145" s="25"/>
      <c r="L145" s="10"/>
      <c r="M145" s="10"/>
    </row>
    <row r="146" spans="1:13" x14ac:dyDescent="0.25">
      <c r="A146" s="14">
        <v>3114</v>
      </c>
      <c r="B146" s="15" t="s">
        <v>128</v>
      </c>
      <c r="C146" s="187">
        <v>294236</v>
      </c>
      <c r="D146" s="149">
        <v>924000</v>
      </c>
      <c r="E146" s="149">
        <v>924000</v>
      </c>
      <c r="F146" s="149">
        <v>284642.99</v>
      </c>
      <c r="G146" s="171">
        <f t="shared" si="43"/>
        <v>96.739688549327752</v>
      </c>
      <c r="H146" s="352">
        <f t="shared" si="46"/>
        <v>30.805518398268401</v>
      </c>
      <c r="I146" s="25"/>
      <c r="J146" s="25"/>
      <c r="K146" s="25"/>
      <c r="L146" s="10"/>
      <c r="M146" s="10"/>
    </row>
    <row r="147" spans="1:13" ht="28.15" customHeight="1" x14ac:dyDescent="0.25">
      <c r="A147" s="23">
        <v>312</v>
      </c>
      <c r="B147" s="24" t="s">
        <v>7</v>
      </c>
      <c r="C147" s="153">
        <f>SUM(C148)</f>
        <v>182299</v>
      </c>
      <c r="D147" s="153">
        <f t="shared" ref="D147:F147" si="47">SUM(D148)</f>
        <v>347046</v>
      </c>
      <c r="E147" s="153">
        <f t="shared" si="47"/>
        <v>347046</v>
      </c>
      <c r="F147" s="153">
        <f t="shared" si="47"/>
        <v>209804.67</v>
      </c>
      <c r="G147" s="147">
        <f t="shared" ref="G147" si="48">F147/C147*100</f>
        <v>115.08821770827049</v>
      </c>
      <c r="H147" s="353">
        <f t="shared" ref="H147:H151" si="49">F147/E147*100</f>
        <v>60.454426790684813</v>
      </c>
      <c r="I147" s="25"/>
      <c r="J147" s="25"/>
      <c r="K147" s="25"/>
      <c r="L147" s="10"/>
      <c r="M147" s="10"/>
    </row>
    <row r="148" spans="1:13" x14ac:dyDescent="0.25">
      <c r="A148" s="14" t="s">
        <v>77</v>
      </c>
      <c r="B148" s="15" t="s">
        <v>7</v>
      </c>
      <c r="C148" s="148">
        <v>182299</v>
      </c>
      <c r="D148" s="149">
        <v>347046</v>
      </c>
      <c r="E148" s="149">
        <v>347046</v>
      </c>
      <c r="F148" s="149">
        <v>209804.67</v>
      </c>
      <c r="G148" s="171">
        <f t="shared" ref="G148:G151" si="50">F148/C148*100</f>
        <v>115.08821770827049</v>
      </c>
      <c r="H148" s="354">
        <f t="shared" si="49"/>
        <v>60.454426790684813</v>
      </c>
      <c r="I148" s="25"/>
      <c r="J148" s="25"/>
      <c r="K148" s="25"/>
      <c r="L148" s="10"/>
      <c r="M148" s="10"/>
    </row>
    <row r="149" spans="1:13" s="10" customFormat="1" x14ac:dyDescent="0.25">
      <c r="A149" s="23">
        <v>313</v>
      </c>
      <c r="B149" s="24" t="s">
        <v>8</v>
      </c>
      <c r="C149" s="188">
        <f>SUM(C150:C151)</f>
        <v>280093</v>
      </c>
      <c r="D149" s="188">
        <f t="shared" ref="D149:F149" si="51">SUM(D150:D151)</f>
        <v>453612</v>
      </c>
      <c r="E149" s="188">
        <f t="shared" si="51"/>
        <v>410825</v>
      </c>
      <c r="F149" s="188">
        <f t="shared" si="51"/>
        <v>272356.20999999996</v>
      </c>
      <c r="G149" s="147">
        <f t="shared" si="50"/>
        <v>97.237778166537524</v>
      </c>
      <c r="H149" s="353">
        <f t="shared" si="49"/>
        <v>66.294945536420613</v>
      </c>
      <c r="I149" s="9"/>
      <c r="L149" s="13"/>
    </row>
    <row r="150" spans="1:13" s="10" customFormat="1" x14ac:dyDescent="0.25">
      <c r="A150" s="14">
        <v>3132</v>
      </c>
      <c r="B150" s="15" t="s">
        <v>67</v>
      </c>
      <c r="C150" s="187">
        <v>280093</v>
      </c>
      <c r="D150" s="189">
        <v>453612</v>
      </c>
      <c r="E150" s="189">
        <v>410825</v>
      </c>
      <c r="F150" s="190">
        <v>270543.05</v>
      </c>
      <c r="G150" s="171">
        <f t="shared" si="50"/>
        <v>96.590436033745931</v>
      </c>
      <c r="H150" s="354">
        <f t="shared" si="49"/>
        <v>65.853599464492177</v>
      </c>
      <c r="I150" s="9"/>
      <c r="L150" s="13"/>
    </row>
    <row r="151" spans="1:13" s="10" customFormat="1" ht="30" x14ac:dyDescent="0.25">
      <c r="A151" s="14">
        <v>3133</v>
      </c>
      <c r="B151" s="15" t="s">
        <v>209</v>
      </c>
      <c r="C151" s="187"/>
      <c r="D151" s="189"/>
      <c r="E151" s="189"/>
      <c r="F151" s="190">
        <v>1813.16</v>
      </c>
      <c r="G151" s="171" t="e">
        <f t="shared" si="50"/>
        <v>#DIV/0!</v>
      </c>
      <c r="H151" s="354" t="e">
        <f t="shared" si="49"/>
        <v>#DIV/0!</v>
      </c>
      <c r="I151" s="9"/>
      <c r="L151" s="13"/>
    </row>
    <row r="152" spans="1:13" s="10" customFormat="1" x14ac:dyDescent="0.25">
      <c r="A152" s="23">
        <v>32</v>
      </c>
      <c r="B152" s="24" t="s">
        <v>9</v>
      </c>
      <c r="C152" s="153">
        <f>SUM(C153+C158+C166+C176+C177)</f>
        <v>1867081</v>
      </c>
      <c r="D152" s="153">
        <f t="shared" ref="D152:F152" si="52">SUM(D153+D158+D166+D176+D177)</f>
        <v>4331156</v>
      </c>
      <c r="E152" s="153">
        <f t="shared" si="52"/>
        <v>5222239</v>
      </c>
      <c r="F152" s="153">
        <f t="shared" si="52"/>
        <v>2429049.7600000002</v>
      </c>
      <c r="G152" s="153">
        <f>F152/C152*100</f>
        <v>130.09878842963965</v>
      </c>
      <c r="H152" s="353">
        <f>F152/E152*100</f>
        <v>46.513569371298409</v>
      </c>
      <c r="I152" s="9"/>
      <c r="L152" s="13"/>
    </row>
    <row r="153" spans="1:13" s="10" customFormat="1" x14ac:dyDescent="0.25">
      <c r="A153" s="23">
        <v>321</v>
      </c>
      <c r="B153" s="24" t="s">
        <v>10</v>
      </c>
      <c r="C153" s="153">
        <f>SUM(C154:C157)</f>
        <v>157467</v>
      </c>
      <c r="D153" s="153">
        <f t="shared" ref="D153:F153" si="53">SUM(D154:D157)</f>
        <v>297000</v>
      </c>
      <c r="E153" s="153">
        <f t="shared" si="53"/>
        <v>297000</v>
      </c>
      <c r="F153" s="153">
        <f t="shared" si="53"/>
        <v>164193.68</v>
      </c>
      <c r="G153" s="153">
        <f>F153/C153*100</f>
        <v>104.27180298094203</v>
      </c>
      <c r="H153" s="353">
        <f>F153/E153*100</f>
        <v>55.284067340067331</v>
      </c>
      <c r="I153" s="9"/>
      <c r="L153" s="13"/>
    </row>
    <row r="154" spans="1:13" s="10" customFormat="1" x14ac:dyDescent="0.25">
      <c r="A154" s="14" t="s">
        <v>69</v>
      </c>
      <c r="B154" s="15" t="s">
        <v>70</v>
      </c>
      <c r="C154" s="148"/>
      <c r="D154" s="149">
        <v>5000</v>
      </c>
      <c r="E154" s="149">
        <v>5000</v>
      </c>
      <c r="F154" s="149">
        <v>2978</v>
      </c>
      <c r="G154" s="119" t="e">
        <f t="shared" ref="G154:G191" si="54">F154/C154*100</f>
        <v>#DIV/0!</v>
      </c>
      <c r="H154" s="354">
        <f t="shared" ref="H154:H190" si="55">F154/E154*100</f>
        <v>59.56</v>
      </c>
      <c r="I154" s="9"/>
      <c r="L154" s="13"/>
    </row>
    <row r="155" spans="1:13" s="10" customFormat="1" ht="30" x14ac:dyDescent="0.25">
      <c r="A155" s="14" t="s">
        <v>71</v>
      </c>
      <c r="B155" s="15" t="s">
        <v>11</v>
      </c>
      <c r="C155" s="148">
        <v>155927</v>
      </c>
      <c r="D155" s="149">
        <v>282000</v>
      </c>
      <c r="E155" s="149">
        <v>282000</v>
      </c>
      <c r="F155" s="149">
        <v>142020.68</v>
      </c>
      <c r="G155" s="119">
        <f t="shared" si="54"/>
        <v>91.081518915902947</v>
      </c>
      <c r="H155" s="354">
        <f t="shared" si="55"/>
        <v>50.361943262411344</v>
      </c>
      <c r="I155" s="9"/>
      <c r="L155" s="13"/>
    </row>
    <row r="156" spans="1:13" s="29" customFormat="1" x14ac:dyDescent="0.25">
      <c r="A156" s="14">
        <v>3213</v>
      </c>
      <c r="B156" s="15" t="s">
        <v>129</v>
      </c>
      <c r="C156" s="148">
        <v>1540</v>
      </c>
      <c r="D156" s="149">
        <v>10000</v>
      </c>
      <c r="E156" s="149">
        <v>10000</v>
      </c>
      <c r="F156" s="149">
        <v>19035</v>
      </c>
      <c r="G156" s="119">
        <f t="shared" si="54"/>
        <v>1236.0389610389611</v>
      </c>
      <c r="H156" s="354">
        <f t="shared" si="55"/>
        <v>190.35</v>
      </c>
      <c r="I156" s="16"/>
      <c r="L156" s="1"/>
    </row>
    <row r="157" spans="1:13" s="29" customFormat="1" x14ac:dyDescent="0.25">
      <c r="A157" s="14">
        <v>3214</v>
      </c>
      <c r="B157" s="15" t="s">
        <v>205</v>
      </c>
      <c r="C157" s="148"/>
      <c r="D157" s="149"/>
      <c r="E157" s="149"/>
      <c r="F157" s="149">
        <v>160</v>
      </c>
      <c r="G157" s="119" t="e">
        <f t="shared" si="54"/>
        <v>#DIV/0!</v>
      </c>
      <c r="H157" s="354" t="e">
        <f t="shared" si="55"/>
        <v>#DIV/0!</v>
      </c>
      <c r="I157" s="16"/>
      <c r="L157" s="1"/>
    </row>
    <row r="158" spans="1:13" s="29" customFormat="1" x14ac:dyDescent="0.25">
      <c r="A158" s="23">
        <v>322</v>
      </c>
      <c r="B158" s="24" t="s">
        <v>12</v>
      </c>
      <c r="C158" s="153">
        <f>SUM(C160:C165)</f>
        <v>1253302</v>
      </c>
      <c r="D158" s="153">
        <f t="shared" ref="D158:F158" si="56">SUM(D160:D165)</f>
        <v>3005516</v>
      </c>
      <c r="E158" s="153">
        <f t="shared" si="56"/>
        <v>3896599</v>
      </c>
      <c r="F158" s="153">
        <f t="shared" si="56"/>
        <v>1887184.1400000001</v>
      </c>
      <c r="G158" s="153">
        <f t="shared" si="54"/>
        <v>150.57696708375155</v>
      </c>
      <c r="H158" s="353">
        <f t="shared" si="55"/>
        <v>48.4315717373022</v>
      </c>
      <c r="I158" s="16"/>
      <c r="L158" s="1"/>
    </row>
    <row r="159" spans="1:13" s="10" customFormat="1" hidden="1" x14ac:dyDescent="0.25">
      <c r="A159" s="14" t="s">
        <v>72</v>
      </c>
      <c r="B159" s="15" t="s">
        <v>13</v>
      </c>
      <c r="C159" s="148">
        <v>918055.7</v>
      </c>
      <c r="D159" s="149">
        <v>580000</v>
      </c>
      <c r="E159" s="149">
        <v>595750</v>
      </c>
      <c r="F159" s="149">
        <v>544709.02</v>
      </c>
      <c r="G159" s="119">
        <f t="shared" si="54"/>
        <v>59.332894507381205</v>
      </c>
      <c r="H159" s="354">
        <f t="shared" si="55"/>
        <v>91.432483424255139</v>
      </c>
      <c r="I159" s="9"/>
      <c r="L159" s="13"/>
    </row>
    <row r="160" spans="1:13" s="10" customFormat="1" x14ac:dyDescent="0.25">
      <c r="A160" s="14">
        <v>3221</v>
      </c>
      <c r="B160" s="15" t="s">
        <v>13</v>
      </c>
      <c r="C160" s="148">
        <v>124663</v>
      </c>
      <c r="D160" s="149">
        <v>480000</v>
      </c>
      <c r="E160" s="149">
        <v>391000</v>
      </c>
      <c r="F160" s="149">
        <v>179845.22</v>
      </c>
      <c r="G160" s="119">
        <f t="shared" si="54"/>
        <v>144.26511474936427</v>
      </c>
      <c r="H160" s="354">
        <f t="shared" si="55"/>
        <v>45.996219948849102</v>
      </c>
      <c r="I160" s="9"/>
      <c r="L160" s="13"/>
    </row>
    <row r="161" spans="1:13" s="29" customFormat="1" x14ac:dyDescent="0.25">
      <c r="A161" s="14">
        <v>3222</v>
      </c>
      <c r="B161" s="15" t="s">
        <v>130</v>
      </c>
      <c r="C161" s="148">
        <v>621261</v>
      </c>
      <c r="D161" s="149">
        <v>1366516</v>
      </c>
      <c r="E161" s="149">
        <v>1522516</v>
      </c>
      <c r="F161" s="149">
        <v>712485.56</v>
      </c>
      <c r="G161" s="119">
        <f t="shared" si="54"/>
        <v>114.68377380843158</v>
      </c>
      <c r="H161" s="354">
        <f t="shared" si="55"/>
        <v>46.796589329767308</v>
      </c>
      <c r="I161" s="16"/>
      <c r="L161" s="1"/>
    </row>
    <row r="162" spans="1:13" s="10" customFormat="1" x14ac:dyDescent="0.25">
      <c r="A162" s="14" t="s">
        <v>73</v>
      </c>
      <c r="B162" s="15" t="s">
        <v>74</v>
      </c>
      <c r="C162" s="148">
        <v>336960</v>
      </c>
      <c r="D162" s="149">
        <v>982000</v>
      </c>
      <c r="E162" s="149">
        <v>1873083</v>
      </c>
      <c r="F162" s="149">
        <v>905888.38</v>
      </c>
      <c r="G162" s="119">
        <f t="shared" si="54"/>
        <v>268.84151828110163</v>
      </c>
      <c r="H162" s="354">
        <f t="shared" si="55"/>
        <v>48.363493769363131</v>
      </c>
      <c r="I162" s="9"/>
      <c r="L162" s="13"/>
    </row>
    <row r="163" spans="1:13" s="10" customFormat="1" ht="30" x14ac:dyDescent="0.25">
      <c r="A163" s="14" t="s">
        <v>75</v>
      </c>
      <c r="B163" s="15" t="s">
        <v>76</v>
      </c>
      <c r="C163" s="148">
        <v>60380</v>
      </c>
      <c r="D163" s="149">
        <v>122000</v>
      </c>
      <c r="E163" s="149">
        <v>90000</v>
      </c>
      <c r="F163" s="149">
        <v>76666.990000000005</v>
      </c>
      <c r="G163" s="119">
        <f t="shared" si="54"/>
        <v>126.97414706856576</v>
      </c>
      <c r="H163" s="354">
        <f t="shared" si="55"/>
        <v>85.185544444444446</v>
      </c>
      <c r="I163" s="9"/>
      <c r="L163" s="13"/>
    </row>
    <row r="164" spans="1:13" s="10" customFormat="1" x14ac:dyDescent="0.25">
      <c r="A164" s="14">
        <v>3225</v>
      </c>
      <c r="B164" s="15" t="s">
        <v>170</v>
      </c>
      <c r="C164" s="148">
        <v>62474</v>
      </c>
      <c r="D164" s="149">
        <v>20000</v>
      </c>
      <c r="E164" s="149">
        <v>10000</v>
      </c>
      <c r="F164" s="149">
        <v>10388.99</v>
      </c>
      <c r="G164" s="119">
        <f t="shared" si="54"/>
        <v>16.629301789544453</v>
      </c>
      <c r="H164" s="354">
        <f t="shared" si="55"/>
        <v>103.8899</v>
      </c>
      <c r="I164" s="9"/>
      <c r="L164" s="13"/>
    </row>
    <row r="165" spans="1:13" s="10" customFormat="1" x14ac:dyDescent="0.25">
      <c r="A165" s="14">
        <v>3227</v>
      </c>
      <c r="B165" s="15" t="s">
        <v>132</v>
      </c>
      <c r="C165" s="148">
        <v>47564</v>
      </c>
      <c r="D165" s="149">
        <v>35000</v>
      </c>
      <c r="E165" s="149">
        <v>10000</v>
      </c>
      <c r="F165" s="149">
        <v>1909</v>
      </c>
      <c r="G165" s="119">
        <f t="shared" si="54"/>
        <v>4.0135396518375241</v>
      </c>
      <c r="H165" s="354">
        <f t="shared" si="55"/>
        <v>19.09</v>
      </c>
      <c r="I165" s="9"/>
    </row>
    <row r="166" spans="1:13" s="10" customFormat="1" x14ac:dyDescent="0.25">
      <c r="A166" s="23">
        <v>323</v>
      </c>
      <c r="B166" s="24" t="s">
        <v>14</v>
      </c>
      <c r="C166" s="153">
        <f>SUM(C167:C175)</f>
        <v>420869</v>
      </c>
      <c r="D166" s="153">
        <f t="shared" ref="D166:F166" si="57">SUM(D167:D175)</f>
        <v>927140</v>
      </c>
      <c r="E166" s="153">
        <f t="shared" si="57"/>
        <v>927140</v>
      </c>
      <c r="F166" s="153">
        <f t="shared" si="57"/>
        <v>338690.33999999997</v>
      </c>
      <c r="G166" s="153">
        <f t="shared" si="54"/>
        <v>80.474052496144878</v>
      </c>
      <c r="H166" s="353">
        <f t="shared" si="55"/>
        <v>36.530657721595439</v>
      </c>
      <c r="I166" s="9"/>
    </row>
    <row r="167" spans="1:13" ht="19.5" customHeight="1" x14ac:dyDescent="0.25">
      <c r="A167" s="14" t="s">
        <v>78</v>
      </c>
      <c r="B167" s="15" t="s">
        <v>79</v>
      </c>
      <c r="C167" s="193">
        <v>23600</v>
      </c>
      <c r="D167" s="149">
        <v>50000</v>
      </c>
      <c r="E167" s="149">
        <v>50000</v>
      </c>
      <c r="F167" s="149">
        <v>23123.84</v>
      </c>
      <c r="G167" s="119">
        <f t="shared" si="54"/>
        <v>97.982372881355928</v>
      </c>
      <c r="H167" s="354">
        <f t="shared" si="55"/>
        <v>46.247680000000003</v>
      </c>
      <c r="I167" s="25"/>
      <c r="J167" s="25"/>
      <c r="K167" s="25"/>
      <c r="L167" s="10"/>
      <c r="M167" s="10"/>
    </row>
    <row r="168" spans="1:13" x14ac:dyDescent="0.25">
      <c r="A168" s="14" t="s">
        <v>80</v>
      </c>
      <c r="B168" s="15" t="s">
        <v>81</v>
      </c>
      <c r="C168" s="193">
        <v>105901</v>
      </c>
      <c r="D168" s="149">
        <v>244140</v>
      </c>
      <c r="E168" s="149">
        <v>244140</v>
      </c>
      <c r="F168" s="149">
        <v>72461.81</v>
      </c>
      <c r="G168" s="119">
        <f t="shared" si="54"/>
        <v>68.424103643969374</v>
      </c>
      <c r="H168" s="354">
        <f t="shared" si="55"/>
        <v>29.680433357909397</v>
      </c>
      <c r="I168" s="25"/>
      <c r="J168" s="25"/>
      <c r="K168" s="25"/>
      <c r="L168" s="10"/>
      <c r="M168" s="10"/>
    </row>
    <row r="169" spans="1:13" ht="19.5" customHeight="1" x14ac:dyDescent="0.25">
      <c r="A169" s="14">
        <v>3233</v>
      </c>
      <c r="B169" s="15" t="s">
        <v>133</v>
      </c>
      <c r="C169" s="193">
        <v>11696</v>
      </c>
      <c r="D169" s="149">
        <v>18000</v>
      </c>
      <c r="E169" s="149">
        <v>18000</v>
      </c>
      <c r="F169" s="149">
        <v>11943.91</v>
      </c>
      <c r="G169" s="119">
        <f t="shared" si="54"/>
        <v>102.11961354309165</v>
      </c>
      <c r="H169" s="354">
        <f t="shared" si="55"/>
        <v>66.355055555555552</v>
      </c>
      <c r="I169" s="25"/>
      <c r="J169" s="25"/>
      <c r="K169" s="25"/>
      <c r="L169" s="10"/>
      <c r="M169" s="10"/>
    </row>
    <row r="170" spans="1:13" ht="19.5" customHeight="1" x14ac:dyDescent="0.25">
      <c r="A170" s="14" t="s">
        <v>82</v>
      </c>
      <c r="B170" s="15" t="s">
        <v>83</v>
      </c>
      <c r="C170" s="193">
        <v>142568</v>
      </c>
      <c r="D170" s="149">
        <v>400000</v>
      </c>
      <c r="E170" s="149">
        <v>400000</v>
      </c>
      <c r="F170" s="149">
        <v>102082.61</v>
      </c>
      <c r="G170" s="119">
        <f t="shared" si="54"/>
        <v>71.602750967959153</v>
      </c>
      <c r="H170" s="354">
        <f t="shared" si="55"/>
        <v>25.520652500000001</v>
      </c>
      <c r="I170" s="25"/>
      <c r="J170" s="25"/>
      <c r="K170" s="25"/>
      <c r="L170" s="10"/>
      <c r="M170" s="10"/>
    </row>
    <row r="171" spans="1:13" x14ac:dyDescent="0.25">
      <c r="A171" s="14">
        <v>3235</v>
      </c>
      <c r="B171" s="15" t="s">
        <v>134</v>
      </c>
      <c r="C171" s="193"/>
      <c r="D171" s="149"/>
      <c r="E171" s="149"/>
      <c r="F171" s="149"/>
      <c r="G171" s="119" t="e">
        <f t="shared" si="54"/>
        <v>#DIV/0!</v>
      </c>
      <c r="H171" s="354" t="e">
        <f t="shared" si="55"/>
        <v>#DIV/0!</v>
      </c>
      <c r="I171" s="25"/>
      <c r="J171" s="25"/>
      <c r="K171" s="25"/>
      <c r="L171" s="10"/>
      <c r="M171" s="10"/>
    </row>
    <row r="172" spans="1:13" x14ac:dyDescent="0.25">
      <c r="A172" s="14">
        <v>3236</v>
      </c>
      <c r="B172" s="15" t="s">
        <v>171</v>
      </c>
      <c r="C172" s="193">
        <v>14236</v>
      </c>
      <c r="D172" s="149">
        <v>35000</v>
      </c>
      <c r="E172" s="149">
        <v>35000</v>
      </c>
      <c r="F172" s="149">
        <v>9571</v>
      </c>
      <c r="G172" s="119">
        <f t="shared" si="54"/>
        <v>67.230963753863449</v>
      </c>
      <c r="H172" s="354">
        <f t="shared" si="55"/>
        <v>27.345714285714283</v>
      </c>
      <c r="I172" s="25"/>
      <c r="J172" s="25"/>
      <c r="K172" s="25"/>
      <c r="L172" s="10"/>
      <c r="M172" s="10"/>
    </row>
    <row r="173" spans="1:13" x14ac:dyDescent="0.25">
      <c r="A173" s="14">
        <v>3237</v>
      </c>
      <c r="B173" s="15" t="s">
        <v>136</v>
      </c>
      <c r="C173" s="193">
        <v>21137</v>
      </c>
      <c r="D173" s="149">
        <v>30000</v>
      </c>
      <c r="E173" s="149">
        <v>30000</v>
      </c>
      <c r="F173" s="149">
        <v>54875</v>
      </c>
      <c r="G173" s="119">
        <f t="shared" si="54"/>
        <v>259.61583952311116</v>
      </c>
      <c r="H173" s="354">
        <f t="shared" si="55"/>
        <v>182.91666666666666</v>
      </c>
      <c r="I173" s="25"/>
      <c r="J173" s="25"/>
      <c r="K173" s="25"/>
      <c r="L173" s="10"/>
      <c r="M173" s="10"/>
    </row>
    <row r="174" spans="1:13" ht="24" customHeight="1" x14ac:dyDescent="0.25">
      <c r="A174" s="14" t="s">
        <v>84</v>
      </c>
      <c r="B174" s="15" t="s">
        <v>85</v>
      </c>
      <c r="C174" s="193">
        <v>44596</v>
      </c>
      <c r="D174" s="149">
        <v>100000</v>
      </c>
      <c r="E174" s="149">
        <v>100000</v>
      </c>
      <c r="F174" s="149">
        <v>61600.23</v>
      </c>
      <c r="G174" s="119">
        <f t="shared" si="54"/>
        <v>138.12949591891649</v>
      </c>
      <c r="H174" s="354">
        <f t="shared" si="55"/>
        <v>61.600230000000003</v>
      </c>
      <c r="I174" s="167"/>
      <c r="J174" s="168"/>
      <c r="K174" s="168"/>
      <c r="L174" s="10"/>
      <c r="M174" s="10"/>
    </row>
    <row r="175" spans="1:13" x14ac:dyDescent="0.25">
      <c r="A175" s="14">
        <v>3239</v>
      </c>
      <c r="B175" s="15" t="s">
        <v>15</v>
      </c>
      <c r="C175" s="193">
        <v>57135</v>
      </c>
      <c r="D175" s="149">
        <v>50000</v>
      </c>
      <c r="E175" s="149">
        <v>50000</v>
      </c>
      <c r="F175" s="149">
        <v>3031.94</v>
      </c>
      <c r="G175" s="119">
        <f t="shared" si="54"/>
        <v>5.3066246608908729</v>
      </c>
      <c r="H175" s="354">
        <f t="shared" si="55"/>
        <v>6.0638800000000002</v>
      </c>
      <c r="I175" s="9"/>
      <c r="J175" s="9"/>
      <c r="K175" s="9"/>
      <c r="L175" s="10"/>
      <c r="M175" s="10"/>
    </row>
    <row r="176" spans="1:13" ht="30" x14ac:dyDescent="0.25">
      <c r="A176" s="91">
        <v>324</v>
      </c>
      <c r="B176" s="92" t="s">
        <v>112</v>
      </c>
      <c r="C176" s="193">
        <v>0</v>
      </c>
      <c r="D176" s="149">
        <v>0</v>
      </c>
      <c r="E176" s="149">
        <v>0</v>
      </c>
      <c r="F176" s="118">
        <v>0</v>
      </c>
      <c r="G176" s="153" t="e">
        <f t="shared" si="54"/>
        <v>#DIV/0!</v>
      </c>
      <c r="H176" s="353" t="e">
        <f t="shared" si="55"/>
        <v>#DIV/0!</v>
      </c>
      <c r="I176" s="9"/>
      <c r="J176" s="9"/>
      <c r="K176" s="9"/>
      <c r="L176" s="10"/>
      <c r="M176" s="10"/>
    </row>
    <row r="177" spans="1:13" x14ac:dyDescent="0.25">
      <c r="A177" s="91">
        <v>329</v>
      </c>
      <c r="B177" s="92" t="s">
        <v>16</v>
      </c>
      <c r="C177" s="153">
        <f>SUM(C178:C183)</f>
        <v>35443</v>
      </c>
      <c r="D177" s="153">
        <f t="shared" ref="D177:F177" si="58">SUM(D178:D183)</f>
        <v>101500</v>
      </c>
      <c r="E177" s="153">
        <f t="shared" si="58"/>
        <v>101500</v>
      </c>
      <c r="F177" s="153">
        <f t="shared" si="58"/>
        <v>38981.600000000006</v>
      </c>
      <c r="G177" s="153">
        <f t="shared" si="54"/>
        <v>109.983917839912</v>
      </c>
      <c r="H177" s="353">
        <f t="shared" si="55"/>
        <v>38.405517241379314</v>
      </c>
      <c r="I177" s="9"/>
      <c r="J177" s="9"/>
      <c r="K177" s="9"/>
      <c r="L177" s="10"/>
      <c r="M177" s="10"/>
    </row>
    <row r="178" spans="1:13" ht="30" x14ac:dyDescent="0.25">
      <c r="A178" s="14" t="s">
        <v>86</v>
      </c>
      <c r="B178" s="15" t="s">
        <v>87</v>
      </c>
      <c r="C178" s="193"/>
      <c r="D178" s="149"/>
      <c r="E178" s="149"/>
      <c r="F178" s="149"/>
      <c r="G178" s="119" t="e">
        <f t="shared" si="54"/>
        <v>#DIV/0!</v>
      </c>
      <c r="H178" s="354" t="e">
        <f t="shared" si="55"/>
        <v>#DIV/0!</v>
      </c>
      <c r="I178" s="9"/>
      <c r="J178" s="9"/>
      <c r="K178" s="9"/>
      <c r="L178" s="10"/>
      <c r="M178" s="10"/>
    </row>
    <row r="179" spans="1:13" x14ac:dyDescent="0.25">
      <c r="A179" s="14">
        <v>3292</v>
      </c>
      <c r="B179" s="15" t="s">
        <v>137</v>
      </c>
      <c r="C179" s="193">
        <v>11197</v>
      </c>
      <c r="D179" s="149">
        <v>46000</v>
      </c>
      <c r="E179" s="149">
        <v>46000</v>
      </c>
      <c r="F179" s="149">
        <v>20876.810000000001</v>
      </c>
      <c r="G179" s="119">
        <f t="shared" si="54"/>
        <v>186.45003125837277</v>
      </c>
      <c r="H179" s="354">
        <f t="shared" si="55"/>
        <v>45.384369565217391</v>
      </c>
      <c r="I179" s="9"/>
      <c r="J179" s="9"/>
      <c r="K179" s="9"/>
      <c r="L179" s="10"/>
      <c r="M179" s="10"/>
    </row>
    <row r="180" spans="1:13" ht="14.45" customHeight="1" x14ac:dyDescent="0.25">
      <c r="A180" s="14" t="s">
        <v>88</v>
      </c>
      <c r="B180" s="15" t="s">
        <v>89</v>
      </c>
      <c r="C180" s="193">
        <v>6682</v>
      </c>
      <c r="D180" s="149">
        <v>10000</v>
      </c>
      <c r="E180" s="149">
        <v>10000</v>
      </c>
      <c r="F180" s="149">
        <v>173.95</v>
      </c>
      <c r="G180" s="119">
        <f t="shared" si="54"/>
        <v>2.6032624962586048</v>
      </c>
      <c r="H180" s="354">
        <f t="shared" si="55"/>
        <v>1.7394999999999998</v>
      </c>
      <c r="I180" s="9"/>
      <c r="J180" s="9"/>
      <c r="K180" s="9"/>
      <c r="L180" s="10"/>
      <c r="M180" s="10"/>
    </row>
    <row r="181" spans="1:13" ht="29.25" customHeight="1" x14ac:dyDescent="0.25">
      <c r="A181" s="14">
        <v>3295</v>
      </c>
      <c r="B181" s="15" t="s">
        <v>90</v>
      </c>
      <c r="C181" s="193">
        <v>6730</v>
      </c>
      <c r="D181" s="149">
        <v>20000</v>
      </c>
      <c r="E181" s="149">
        <v>20000</v>
      </c>
      <c r="F181" s="149">
        <v>8287.5</v>
      </c>
      <c r="G181" s="119">
        <f t="shared" si="54"/>
        <v>123.14264487369985</v>
      </c>
      <c r="H181" s="354">
        <f t="shared" si="55"/>
        <v>41.4375</v>
      </c>
      <c r="I181" s="16"/>
      <c r="J181" s="27"/>
      <c r="K181" s="27"/>
      <c r="L181" s="10"/>
      <c r="M181" s="10"/>
    </row>
    <row r="182" spans="1:13" x14ac:dyDescent="0.25">
      <c r="A182" s="14">
        <v>3296</v>
      </c>
      <c r="B182" s="15" t="s">
        <v>138</v>
      </c>
      <c r="C182" s="193">
        <v>0</v>
      </c>
      <c r="D182" s="149">
        <v>6000</v>
      </c>
      <c r="E182" s="149">
        <v>6000</v>
      </c>
      <c r="F182" s="149">
        <v>0</v>
      </c>
      <c r="G182" s="119" t="e">
        <f t="shared" si="54"/>
        <v>#DIV/0!</v>
      </c>
      <c r="H182" s="354">
        <f t="shared" si="55"/>
        <v>0</v>
      </c>
      <c r="I182" s="16"/>
      <c r="J182" s="27"/>
      <c r="K182" s="27"/>
      <c r="L182" s="10"/>
      <c r="M182" s="10"/>
    </row>
    <row r="183" spans="1:13" ht="27" customHeight="1" x14ac:dyDescent="0.25">
      <c r="A183" s="14" t="s">
        <v>91</v>
      </c>
      <c r="B183" s="15" t="s">
        <v>16</v>
      </c>
      <c r="C183" s="193">
        <v>10834</v>
      </c>
      <c r="D183" s="149">
        <v>19500</v>
      </c>
      <c r="E183" s="149">
        <v>19500</v>
      </c>
      <c r="F183" s="149">
        <v>9643.34</v>
      </c>
      <c r="G183" s="119">
        <f t="shared" si="54"/>
        <v>89.009968617315863</v>
      </c>
      <c r="H183" s="354">
        <f t="shared" si="55"/>
        <v>49.453025641025647</v>
      </c>
      <c r="I183" s="25"/>
      <c r="J183" s="25"/>
      <c r="K183" s="25"/>
      <c r="L183" s="10"/>
      <c r="M183" s="10"/>
    </row>
    <row r="184" spans="1:13" s="13" customFormat="1" x14ac:dyDescent="0.25">
      <c r="A184" s="23">
        <v>34</v>
      </c>
      <c r="B184" s="24" t="s">
        <v>17</v>
      </c>
      <c r="C184" s="153">
        <f>SUM(C185)</f>
        <v>8905</v>
      </c>
      <c r="D184" s="153">
        <f t="shared" ref="D184:F184" si="59">SUM(D185)</f>
        <v>25000</v>
      </c>
      <c r="E184" s="153">
        <f t="shared" si="59"/>
        <v>25000</v>
      </c>
      <c r="F184" s="153">
        <f t="shared" si="59"/>
        <v>55065.05</v>
      </c>
      <c r="G184" s="153">
        <f t="shared" si="54"/>
        <v>618.36103312745649</v>
      </c>
      <c r="H184" s="353">
        <f t="shared" si="55"/>
        <v>220.26020000000003</v>
      </c>
      <c r="I184" s="25"/>
      <c r="J184" s="25"/>
      <c r="K184" s="25"/>
      <c r="L184" s="10"/>
      <c r="M184" s="10"/>
    </row>
    <row r="185" spans="1:13" s="55" customFormat="1" x14ac:dyDescent="0.2">
      <c r="A185" s="23">
        <v>343</v>
      </c>
      <c r="B185" s="24" t="s">
        <v>18</v>
      </c>
      <c r="C185" s="153">
        <f>SUM(C186:C187)</f>
        <v>8905</v>
      </c>
      <c r="D185" s="153">
        <f t="shared" ref="D185:F185" si="60">SUM(D186:D187)</f>
        <v>25000</v>
      </c>
      <c r="E185" s="153">
        <f t="shared" si="60"/>
        <v>25000</v>
      </c>
      <c r="F185" s="153">
        <f t="shared" si="60"/>
        <v>55065.05</v>
      </c>
      <c r="G185" s="153">
        <f t="shared" si="54"/>
        <v>618.36103312745649</v>
      </c>
      <c r="H185" s="353">
        <f t="shared" si="55"/>
        <v>220.26020000000003</v>
      </c>
    </row>
    <row r="186" spans="1:13" s="55" customFormat="1" x14ac:dyDescent="0.2">
      <c r="A186" s="194">
        <v>3431</v>
      </c>
      <c r="B186" s="24" t="s">
        <v>200</v>
      </c>
      <c r="C186" s="153">
        <v>8905</v>
      </c>
      <c r="D186" s="153">
        <v>25000</v>
      </c>
      <c r="E186" s="153">
        <v>25000</v>
      </c>
      <c r="F186" s="153">
        <v>11434.61</v>
      </c>
      <c r="G186" s="153">
        <f t="shared" si="54"/>
        <v>128.40662549129704</v>
      </c>
      <c r="H186" s="353">
        <f t="shared" si="55"/>
        <v>45.738440000000004</v>
      </c>
    </row>
    <row r="187" spans="1:13" ht="13.9" customHeight="1" x14ac:dyDescent="0.25">
      <c r="A187" s="194">
        <v>3433</v>
      </c>
      <c r="B187" s="195" t="s">
        <v>139</v>
      </c>
      <c r="C187" s="146"/>
      <c r="D187" s="119"/>
      <c r="E187" s="119"/>
      <c r="F187" s="119">
        <v>43630.44</v>
      </c>
      <c r="G187" s="119" t="e">
        <f t="shared" si="54"/>
        <v>#DIV/0!</v>
      </c>
      <c r="H187" s="354" t="e">
        <f t="shared" si="55"/>
        <v>#DIV/0!</v>
      </c>
    </row>
    <row r="188" spans="1:13" ht="30.6" customHeight="1" x14ac:dyDescent="0.25">
      <c r="A188" s="23">
        <v>37</v>
      </c>
      <c r="B188" s="24" t="s">
        <v>202</v>
      </c>
      <c r="C188" s="153">
        <f>SUM(C189)</f>
        <v>5500</v>
      </c>
      <c r="D188" s="153">
        <f t="shared" ref="D188:F189" si="61">SUM(D189)</f>
        <v>20000</v>
      </c>
      <c r="E188" s="153">
        <f t="shared" si="61"/>
        <v>20000</v>
      </c>
      <c r="F188" s="153">
        <f t="shared" si="61"/>
        <v>6222.58</v>
      </c>
      <c r="G188" s="119">
        <f t="shared" si="54"/>
        <v>113.13781818181819</v>
      </c>
      <c r="H188" s="353">
        <f t="shared" si="55"/>
        <v>31.1129</v>
      </c>
    </row>
    <row r="189" spans="1:13" ht="30" x14ac:dyDescent="0.25">
      <c r="A189" s="23">
        <v>372</v>
      </c>
      <c r="B189" s="24" t="s">
        <v>142</v>
      </c>
      <c r="C189" s="153">
        <f>SUM(C190)</f>
        <v>5500</v>
      </c>
      <c r="D189" s="153">
        <f t="shared" si="61"/>
        <v>20000</v>
      </c>
      <c r="E189" s="153">
        <f t="shared" si="61"/>
        <v>20000</v>
      </c>
      <c r="F189" s="153">
        <f t="shared" si="61"/>
        <v>6222.58</v>
      </c>
      <c r="G189" s="119">
        <f t="shared" si="54"/>
        <v>113.13781818181819</v>
      </c>
      <c r="H189" s="353">
        <f t="shared" si="55"/>
        <v>31.1129</v>
      </c>
    </row>
    <row r="190" spans="1:13" ht="28.15" customHeight="1" x14ac:dyDescent="0.25">
      <c r="A190" s="194">
        <v>3721</v>
      </c>
      <c r="B190" s="195" t="s">
        <v>201</v>
      </c>
      <c r="C190" s="146">
        <v>5500</v>
      </c>
      <c r="D190" s="119">
        <v>20000</v>
      </c>
      <c r="E190" s="119">
        <v>20000</v>
      </c>
      <c r="F190" s="119">
        <v>6222.58</v>
      </c>
      <c r="G190" s="119">
        <f t="shared" si="54"/>
        <v>113.13781818181819</v>
      </c>
      <c r="H190" s="354">
        <f t="shared" si="55"/>
        <v>31.1129</v>
      </c>
    </row>
    <row r="191" spans="1:13" s="13" customFormat="1" x14ac:dyDescent="0.2">
      <c r="A191" s="410" t="s">
        <v>4</v>
      </c>
      <c r="B191" s="411"/>
      <c r="C191" s="138">
        <f>SUM(C142+C152+C184+C188)</f>
        <v>4019003</v>
      </c>
      <c r="D191" s="138">
        <f t="shared" ref="D191:F191" si="62">SUM(D142+D152+D184+D188)</f>
        <v>7580000</v>
      </c>
      <c r="E191" s="138">
        <f t="shared" si="62"/>
        <v>8233296</v>
      </c>
      <c r="F191" s="138">
        <f t="shared" si="62"/>
        <v>4595627.9400000004</v>
      </c>
      <c r="G191" s="143">
        <f t="shared" si="54"/>
        <v>114.34746229350911</v>
      </c>
      <c r="H191" s="138">
        <f>F191/E191*100</f>
        <v>55.817596500842434</v>
      </c>
    </row>
    <row r="192" spans="1:13" s="13" customFormat="1" x14ac:dyDescent="0.2">
      <c r="A192" s="8"/>
      <c r="B192" s="8"/>
      <c r="C192" s="160"/>
      <c r="D192" s="160"/>
      <c r="E192" s="160"/>
      <c r="F192" s="160"/>
      <c r="G192" s="192"/>
      <c r="H192" s="160"/>
    </row>
    <row r="193" spans="1:8" x14ac:dyDescent="0.25">
      <c r="A193" s="25" t="s">
        <v>105</v>
      </c>
      <c r="B193" s="8"/>
      <c r="C193" s="8"/>
      <c r="D193" s="9"/>
      <c r="E193" s="9"/>
      <c r="F193" s="9"/>
      <c r="G193" s="9"/>
      <c r="H193" s="9"/>
    </row>
    <row r="194" spans="1:8" x14ac:dyDescent="0.25">
      <c r="A194" s="379" t="s">
        <v>63</v>
      </c>
      <c r="B194" s="381" t="s">
        <v>3</v>
      </c>
      <c r="C194" s="381" t="s">
        <v>114</v>
      </c>
      <c r="D194" s="375" t="s">
        <v>192</v>
      </c>
      <c r="E194" s="375" t="s">
        <v>193</v>
      </c>
      <c r="F194" s="375" t="s">
        <v>194</v>
      </c>
      <c r="G194" s="375" t="s">
        <v>60</v>
      </c>
      <c r="H194" s="375" t="s">
        <v>60</v>
      </c>
    </row>
    <row r="195" spans="1:8" x14ac:dyDescent="0.25">
      <c r="A195" s="380"/>
      <c r="B195" s="382"/>
      <c r="C195" s="382"/>
      <c r="D195" s="376"/>
      <c r="E195" s="376"/>
      <c r="F195" s="376"/>
      <c r="G195" s="376"/>
      <c r="H195" s="376"/>
    </row>
    <row r="196" spans="1:8" x14ac:dyDescent="0.25">
      <c r="A196" s="383">
        <v>1</v>
      </c>
      <c r="B196" s="383"/>
      <c r="C196" s="48">
        <v>2</v>
      </c>
      <c r="D196" s="49">
        <v>3</v>
      </c>
      <c r="E196" s="49">
        <v>4</v>
      </c>
      <c r="F196" s="49">
        <v>5</v>
      </c>
      <c r="G196" s="49" t="s">
        <v>61</v>
      </c>
      <c r="H196" s="49" t="s">
        <v>62</v>
      </c>
    </row>
    <row r="197" spans="1:8" x14ac:dyDescent="0.25">
      <c r="A197" s="5">
        <v>32</v>
      </c>
      <c r="B197" s="6" t="s">
        <v>9</v>
      </c>
      <c r="C197" s="41">
        <f>SUM(C198:C198)</f>
        <v>0</v>
      </c>
      <c r="D197" s="41">
        <f t="shared" ref="D197:F197" si="63">SUM(D198:D198)</f>
        <v>0</v>
      </c>
      <c r="E197" s="41">
        <f t="shared" si="63"/>
        <v>0</v>
      </c>
      <c r="F197" s="41">
        <f t="shared" si="63"/>
        <v>0</v>
      </c>
      <c r="G197" s="41" t="e">
        <f t="shared" ref="G197:G200" si="64">F197/C197*100</f>
        <v>#DIV/0!</v>
      </c>
      <c r="H197" s="355" t="e">
        <f t="shared" ref="H197:H200" si="65">F197/E197*100</f>
        <v>#DIV/0!</v>
      </c>
    </row>
    <row r="198" spans="1:8" ht="30.6" customHeight="1" x14ac:dyDescent="0.25">
      <c r="A198" s="23">
        <v>323</v>
      </c>
      <c r="B198" s="24" t="s">
        <v>57</v>
      </c>
      <c r="C198" s="63">
        <f>C199</f>
        <v>0</v>
      </c>
      <c r="D198" s="63">
        <f t="shared" ref="D198:F198" si="66">D199</f>
        <v>0</v>
      </c>
      <c r="E198" s="63">
        <f t="shared" si="66"/>
        <v>0</v>
      </c>
      <c r="F198" s="63">
        <f t="shared" si="66"/>
        <v>0</v>
      </c>
      <c r="G198" s="54" t="e">
        <f t="shared" si="64"/>
        <v>#DIV/0!</v>
      </c>
      <c r="H198" s="356" t="e">
        <f t="shared" si="65"/>
        <v>#DIV/0!</v>
      </c>
    </row>
    <row r="199" spans="1:8" x14ac:dyDescent="0.25">
      <c r="A199" s="43" t="s">
        <v>80</v>
      </c>
      <c r="B199" s="42" t="s">
        <v>81</v>
      </c>
      <c r="C199" s="80"/>
      <c r="D199" s="57"/>
      <c r="E199" s="57"/>
      <c r="F199" s="57"/>
      <c r="G199" s="57" t="e">
        <f t="shared" si="64"/>
        <v>#DIV/0!</v>
      </c>
      <c r="H199" s="357" t="e">
        <f t="shared" si="65"/>
        <v>#DIV/0!</v>
      </c>
    </row>
    <row r="200" spans="1:8" x14ac:dyDescent="0.25">
      <c r="A200" s="410" t="s">
        <v>4</v>
      </c>
      <c r="B200" s="411"/>
      <c r="C200" s="7">
        <f>SUM(C197)</f>
        <v>0</v>
      </c>
      <c r="D200" s="7">
        <f t="shared" ref="D200:F200" si="67">SUM(D197)</f>
        <v>0</v>
      </c>
      <c r="E200" s="7">
        <f t="shared" si="67"/>
        <v>0</v>
      </c>
      <c r="F200" s="7">
        <f t="shared" si="67"/>
        <v>0</v>
      </c>
      <c r="G200" s="7" t="e">
        <f t="shared" si="64"/>
        <v>#DIV/0!</v>
      </c>
      <c r="H200" s="7" t="e">
        <f t="shared" si="65"/>
        <v>#DIV/0!</v>
      </c>
    </row>
    <row r="201" spans="1:8" x14ac:dyDescent="0.25">
      <c r="A201" s="8"/>
      <c r="B201" s="8"/>
      <c r="C201" s="9"/>
      <c r="D201" s="9"/>
      <c r="E201" s="9"/>
      <c r="F201" s="9"/>
      <c r="G201" s="9"/>
      <c r="H201" s="9"/>
    </row>
    <row r="202" spans="1:8" s="10" customFormat="1" x14ac:dyDescent="0.25">
      <c r="A202" s="8"/>
      <c r="B202" s="8"/>
      <c r="C202" s="8"/>
      <c r="D202" s="9"/>
      <c r="E202" s="9"/>
      <c r="F202" s="9"/>
      <c r="G202" s="9"/>
      <c r="H202" s="9"/>
    </row>
    <row r="203" spans="1:8" x14ac:dyDescent="0.25">
      <c r="A203" s="10" t="s">
        <v>28</v>
      </c>
      <c r="B203" s="8"/>
      <c r="C203" s="8"/>
      <c r="D203" s="9"/>
      <c r="E203" s="9"/>
      <c r="F203" s="9"/>
      <c r="G203" s="9"/>
      <c r="H203" s="9"/>
    </row>
    <row r="204" spans="1:8" x14ac:dyDescent="0.25">
      <c r="A204" s="379" t="s">
        <v>63</v>
      </c>
      <c r="B204" s="381" t="s">
        <v>3</v>
      </c>
      <c r="C204" s="381" t="s">
        <v>114</v>
      </c>
      <c r="D204" s="375" t="s">
        <v>192</v>
      </c>
      <c r="E204" s="375" t="s">
        <v>193</v>
      </c>
      <c r="F204" s="375" t="s">
        <v>194</v>
      </c>
      <c r="G204" s="375" t="s">
        <v>60</v>
      </c>
      <c r="H204" s="375" t="s">
        <v>60</v>
      </c>
    </row>
    <row r="205" spans="1:8" x14ac:dyDescent="0.25">
      <c r="A205" s="380"/>
      <c r="B205" s="382"/>
      <c r="C205" s="382"/>
      <c r="D205" s="376"/>
      <c r="E205" s="376"/>
      <c r="F205" s="376"/>
      <c r="G205" s="376"/>
      <c r="H205" s="376"/>
    </row>
    <row r="206" spans="1:8" x14ac:dyDescent="0.25">
      <c r="A206" s="408">
        <v>1</v>
      </c>
      <c r="B206" s="408"/>
      <c r="C206" s="202">
        <v>2</v>
      </c>
      <c r="D206" s="203">
        <v>3</v>
      </c>
      <c r="E206" s="203">
        <v>4</v>
      </c>
      <c r="F206" s="203">
        <v>5</v>
      </c>
      <c r="G206" s="203" t="s">
        <v>61</v>
      </c>
      <c r="H206" s="203" t="s">
        <v>62</v>
      </c>
    </row>
    <row r="207" spans="1:8" x14ac:dyDescent="0.25">
      <c r="A207" s="208">
        <v>31</v>
      </c>
      <c r="B207" s="209" t="s">
        <v>5</v>
      </c>
      <c r="C207" s="210">
        <f>SUM(C208,C211)</f>
        <v>0</v>
      </c>
      <c r="D207" s="210">
        <f t="shared" ref="D207:F207" si="68">SUM(D208,D211)</f>
        <v>0</v>
      </c>
      <c r="E207" s="210">
        <f t="shared" si="68"/>
        <v>0</v>
      </c>
      <c r="F207" s="210">
        <f t="shared" si="68"/>
        <v>0</v>
      </c>
      <c r="G207" s="210" t="e">
        <f>F207/C207*100</f>
        <v>#DIV/0!</v>
      </c>
      <c r="H207" s="358" t="e">
        <f>F207/E207*100</f>
        <v>#DIV/0!</v>
      </c>
    </row>
    <row r="208" spans="1:8" x14ac:dyDescent="0.25">
      <c r="A208" s="208">
        <v>311</v>
      </c>
      <c r="B208" s="209" t="s">
        <v>175</v>
      </c>
      <c r="C208" s="210">
        <f>SUM(C209:C210)</f>
        <v>0</v>
      </c>
      <c r="D208" s="210">
        <f t="shared" ref="D208:F208" si="69">SUM(D209:D210)</f>
        <v>0</v>
      </c>
      <c r="E208" s="210">
        <f t="shared" si="69"/>
        <v>0</v>
      </c>
      <c r="F208" s="210">
        <f t="shared" si="69"/>
        <v>0</v>
      </c>
      <c r="G208" s="210" t="e">
        <f>F208/C208*100</f>
        <v>#DIV/0!</v>
      </c>
      <c r="H208" s="358" t="e">
        <f>F208/E208*100</f>
        <v>#DIV/0!</v>
      </c>
    </row>
    <row r="209" spans="1:8" x14ac:dyDescent="0.25">
      <c r="A209" s="211">
        <v>3111</v>
      </c>
      <c r="B209" s="212" t="s">
        <v>6</v>
      </c>
      <c r="C209" s="199"/>
      <c r="D209" s="213"/>
      <c r="E209" s="213"/>
      <c r="F209" s="213"/>
      <c r="G209" s="213" t="e">
        <f t="shared" ref="G209:G217" si="70">F209/C209*100</f>
        <v>#DIV/0!</v>
      </c>
      <c r="H209" s="359" t="e">
        <f t="shared" ref="H209:H217" si="71">F209/E209*100</f>
        <v>#DIV/0!</v>
      </c>
    </row>
    <row r="210" spans="1:8" x14ac:dyDescent="0.25">
      <c r="A210" s="211">
        <v>3114</v>
      </c>
      <c r="B210" s="212" t="s">
        <v>128</v>
      </c>
      <c r="C210" s="199"/>
      <c r="D210" s="213"/>
      <c r="E210" s="213"/>
      <c r="F210" s="213"/>
      <c r="G210" s="213" t="e">
        <f t="shared" si="70"/>
        <v>#DIV/0!</v>
      </c>
      <c r="H210" s="359" t="e">
        <f>F210/E210*100</f>
        <v>#DIV/0!</v>
      </c>
    </row>
    <row r="211" spans="1:8" x14ac:dyDescent="0.25">
      <c r="A211" s="208">
        <v>313</v>
      </c>
      <c r="B211" s="209" t="s">
        <v>8</v>
      </c>
      <c r="C211" s="210">
        <f>SUM(C212)</f>
        <v>0</v>
      </c>
      <c r="D211" s="210">
        <f t="shared" ref="D211:F211" si="72">SUM(D212)</f>
        <v>0</v>
      </c>
      <c r="E211" s="210">
        <f t="shared" si="72"/>
        <v>0</v>
      </c>
      <c r="F211" s="210">
        <f t="shared" si="72"/>
        <v>0</v>
      </c>
      <c r="G211" s="210" t="e">
        <f t="shared" si="70"/>
        <v>#DIV/0!</v>
      </c>
      <c r="H211" s="358" t="e">
        <f t="shared" si="71"/>
        <v>#DIV/0!</v>
      </c>
    </row>
    <row r="212" spans="1:8" x14ac:dyDescent="0.25">
      <c r="A212" s="211">
        <v>3132</v>
      </c>
      <c r="B212" s="212" t="s">
        <v>67</v>
      </c>
      <c r="C212" s="199"/>
      <c r="D212" s="213"/>
      <c r="E212" s="213"/>
      <c r="F212" s="213"/>
      <c r="G212" s="213" t="e">
        <f t="shared" si="70"/>
        <v>#DIV/0!</v>
      </c>
      <c r="H212" s="359" t="e">
        <f t="shared" si="71"/>
        <v>#DIV/0!</v>
      </c>
    </row>
    <row r="213" spans="1:8" x14ac:dyDescent="0.25">
      <c r="A213" s="157">
        <v>32</v>
      </c>
      <c r="B213" s="92" t="s">
        <v>9</v>
      </c>
      <c r="C213" s="158">
        <f>SUM(C214,C216)</f>
        <v>0</v>
      </c>
      <c r="D213" s="158">
        <f t="shared" ref="D213:F213" si="73">SUM(D214,D216)</f>
        <v>0</v>
      </c>
      <c r="E213" s="158">
        <f t="shared" si="73"/>
        <v>0</v>
      </c>
      <c r="F213" s="158">
        <f t="shared" si="73"/>
        <v>0</v>
      </c>
      <c r="G213" s="210" t="e">
        <f t="shared" si="70"/>
        <v>#DIV/0!</v>
      </c>
      <c r="H213" s="358" t="e">
        <f t="shared" si="71"/>
        <v>#DIV/0!</v>
      </c>
    </row>
    <row r="214" spans="1:8" x14ac:dyDescent="0.25">
      <c r="A214" s="237">
        <v>322</v>
      </c>
      <c r="B214" s="238" t="s">
        <v>12</v>
      </c>
      <c r="C214" s="239">
        <f>SUM(C215)</f>
        <v>0</v>
      </c>
      <c r="D214" s="239">
        <f t="shared" ref="D214:F214" si="74">SUM(D215)</f>
        <v>0</v>
      </c>
      <c r="E214" s="239">
        <f t="shared" si="74"/>
        <v>0</v>
      </c>
      <c r="F214" s="239">
        <f t="shared" si="74"/>
        <v>0</v>
      </c>
      <c r="G214" s="210" t="e">
        <f t="shared" si="70"/>
        <v>#DIV/0!</v>
      </c>
      <c r="H214" s="358" t="e">
        <f>F214/E214*100</f>
        <v>#DIV/0!</v>
      </c>
    </row>
    <row r="215" spans="1:8" x14ac:dyDescent="0.25">
      <c r="A215" s="240">
        <v>3222</v>
      </c>
      <c r="B215" s="241" t="s">
        <v>130</v>
      </c>
      <c r="C215" s="242"/>
      <c r="D215" s="242">
        <v>0</v>
      </c>
      <c r="E215" s="207">
        <v>0</v>
      </c>
      <c r="F215" s="207">
        <v>0</v>
      </c>
      <c r="G215" s="213" t="e">
        <f t="shared" si="70"/>
        <v>#DIV/0!</v>
      </c>
      <c r="H215" s="359" t="e">
        <f>F215/E215*100</f>
        <v>#DIV/0!</v>
      </c>
    </row>
    <row r="216" spans="1:8" x14ac:dyDescent="0.25">
      <c r="A216" s="247">
        <v>323</v>
      </c>
      <c r="B216" s="196" t="s">
        <v>14</v>
      </c>
      <c r="C216" s="248">
        <f>SUM(C217)</f>
        <v>0</v>
      </c>
      <c r="D216" s="248">
        <f t="shared" ref="D216:F216" si="75">SUM(D217)</f>
        <v>0</v>
      </c>
      <c r="E216" s="248">
        <f t="shared" si="75"/>
        <v>0</v>
      </c>
      <c r="F216" s="248">
        <f t="shared" si="75"/>
        <v>0</v>
      </c>
      <c r="G216" s="210" t="e">
        <f t="shared" si="70"/>
        <v>#DIV/0!</v>
      </c>
      <c r="H216" s="358" t="e">
        <f t="shared" si="71"/>
        <v>#DIV/0!</v>
      </c>
    </row>
    <row r="217" spans="1:8" x14ac:dyDescent="0.25">
      <c r="A217" s="243">
        <v>3232</v>
      </c>
      <c r="B217" s="244" t="s">
        <v>81</v>
      </c>
      <c r="C217" s="245"/>
      <c r="D217" s="246"/>
      <c r="E217" s="246"/>
      <c r="F217" s="246"/>
      <c r="G217" s="213" t="e">
        <f t="shared" si="70"/>
        <v>#DIV/0!</v>
      </c>
      <c r="H217" s="359" t="e">
        <f t="shared" si="71"/>
        <v>#DIV/0!</v>
      </c>
    </row>
    <row r="218" spans="1:8" ht="29.45" customHeight="1" x14ac:dyDescent="0.25">
      <c r="A218" s="410" t="s">
        <v>4</v>
      </c>
      <c r="B218" s="411"/>
      <c r="C218" s="201">
        <f>SUM(C207,C213)</f>
        <v>0</v>
      </c>
      <c r="D218" s="201">
        <f t="shared" ref="D218:F218" si="76">SUM(D207,D213)</f>
        <v>0</v>
      </c>
      <c r="E218" s="201">
        <f t="shared" si="76"/>
        <v>0</v>
      </c>
      <c r="F218" s="201">
        <f t="shared" si="76"/>
        <v>0</v>
      </c>
      <c r="G218" s="201" t="e">
        <f>F218/C218*100</f>
        <v>#DIV/0!</v>
      </c>
      <c r="H218" s="201" t="e">
        <f>F218/E218*100</f>
        <v>#DIV/0!</v>
      </c>
    </row>
    <row r="219" spans="1:8" x14ac:dyDescent="0.25">
      <c r="A219" s="8"/>
      <c r="B219" s="8"/>
      <c r="C219" s="8"/>
      <c r="D219" s="9"/>
      <c r="E219" s="9"/>
      <c r="F219" s="9"/>
      <c r="G219" s="9"/>
      <c r="H219" s="9"/>
    </row>
    <row r="220" spans="1:8" x14ac:dyDescent="0.25">
      <c r="A220" s="8"/>
      <c r="B220" s="8"/>
      <c r="C220" s="9"/>
      <c r="D220" s="9"/>
      <c r="E220" s="9"/>
      <c r="F220" s="9"/>
      <c r="G220" s="9"/>
      <c r="H220" s="9"/>
    </row>
    <row r="221" spans="1:8" ht="18.75" x14ac:dyDescent="0.25">
      <c r="A221" s="421" t="s">
        <v>181</v>
      </c>
      <c r="B221" s="421"/>
      <c r="C221" s="421"/>
      <c r="D221" s="56"/>
      <c r="E221" s="9"/>
      <c r="F221" s="9"/>
      <c r="G221" s="9"/>
      <c r="H221" s="9"/>
    </row>
    <row r="222" spans="1:8" ht="18.75" x14ac:dyDescent="0.25">
      <c r="A222" s="46"/>
      <c r="B222" s="46"/>
      <c r="C222" s="46"/>
      <c r="D222" s="56"/>
      <c r="E222" s="9"/>
      <c r="F222" s="9"/>
      <c r="G222" s="9"/>
      <c r="H222" s="9"/>
    </row>
    <row r="223" spans="1:8" x14ac:dyDescent="0.25">
      <c r="A223" s="25" t="s">
        <v>64</v>
      </c>
      <c r="B223" s="26"/>
      <c r="C223" s="26"/>
      <c r="D223" s="25"/>
      <c r="E223" s="25"/>
      <c r="F223" s="25"/>
      <c r="G223" s="25"/>
      <c r="H223" s="25"/>
    </row>
    <row r="224" spans="1:8" x14ac:dyDescent="0.25">
      <c r="A224" s="379" t="s">
        <v>63</v>
      </c>
      <c r="B224" s="381" t="s">
        <v>3</v>
      </c>
      <c r="C224" s="381" t="s">
        <v>114</v>
      </c>
      <c r="D224" s="375" t="s">
        <v>192</v>
      </c>
      <c r="E224" s="375" t="s">
        <v>193</v>
      </c>
      <c r="F224" s="375" t="s">
        <v>194</v>
      </c>
      <c r="G224" s="375" t="s">
        <v>60</v>
      </c>
      <c r="H224" s="375" t="s">
        <v>60</v>
      </c>
    </row>
    <row r="225" spans="1:8" ht="16.149999999999999" customHeight="1" x14ac:dyDescent="0.25">
      <c r="A225" s="380"/>
      <c r="B225" s="382"/>
      <c r="C225" s="382"/>
      <c r="D225" s="376"/>
      <c r="E225" s="376"/>
      <c r="F225" s="376"/>
      <c r="G225" s="376"/>
      <c r="H225" s="376"/>
    </row>
    <row r="226" spans="1:8" ht="16.149999999999999" customHeight="1" x14ac:dyDescent="0.25">
      <c r="A226" s="383">
        <v>1</v>
      </c>
      <c r="B226" s="383"/>
      <c r="C226" s="48">
        <v>2</v>
      </c>
      <c r="D226" s="49">
        <v>3</v>
      </c>
      <c r="E226" s="49">
        <v>4</v>
      </c>
      <c r="F226" s="49">
        <v>5</v>
      </c>
      <c r="G226" s="49" t="s">
        <v>61</v>
      </c>
      <c r="H226" s="49" t="s">
        <v>62</v>
      </c>
    </row>
    <row r="227" spans="1:8" ht="30" x14ac:dyDescent="0.25">
      <c r="A227" s="5">
        <v>42</v>
      </c>
      <c r="B227" s="6" t="s">
        <v>20</v>
      </c>
      <c r="C227" s="147">
        <f>SUM(C228,C233)</f>
        <v>0</v>
      </c>
      <c r="D227" s="147">
        <f t="shared" ref="D227:F227" si="77">SUM(D228,D233)</f>
        <v>0</v>
      </c>
      <c r="E227" s="147">
        <f t="shared" si="77"/>
        <v>0</v>
      </c>
      <c r="F227" s="147">
        <f t="shared" si="77"/>
        <v>0</v>
      </c>
      <c r="G227" s="147" t="e">
        <f>SUM(F227/C227*100)</f>
        <v>#DIV/0!</v>
      </c>
      <c r="H227" s="339" t="e">
        <f>SUM(F227/E227*100)</f>
        <v>#DIV/0!</v>
      </c>
    </row>
    <row r="228" spans="1:8" x14ac:dyDescent="0.25">
      <c r="A228" s="23">
        <v>422</v>
      </c>
      <c r="B228" s="24" t="s">
        <v>19</v>
      </c>
      <c r="C228" s="216">
        <f>SUM(C229:C232)</f>
        <v>0</v>
      </c>
      <c r="D228" s="216">
        <f t="shared" ref="D228:F228" si="78">SUM(D229:D232)</f>
        <v>0</v>
      </c>
      <c r="E228" s="216">
        <f t="shared" si="78"/>
        <v>0</v>
      </c>
      <c r="F228" s="216">
        <f t="shared" si="78"/>
        <v>0</v>
      </c>
      <c r="G228" s="147" t="e">
        <f t="shared" ref="G228:G235" si="79">SUM(F228/C228*100)</f>
        <v>#DIV/0!</v>
      </c>
      <c r="H228" s="339" t="e">
        <f t="shared" ref="H228:H237" si="80">SUM(F228/E228*100)</f>
        <v>#DIV/0!</v>
      </c>
    </row>
    <row r="229" spans="1:8" x14ac:dyDescent="0.25">
      <c r="A229" s="214">
        <v>4221</v>
      </c>
      <c r="B229" s="215" t="s">
        <v>93</v>
      </c>
      <c r="C229" s="217"/>
      <c r="D229" s="120"/>
      <c r="E229" s="120"/>
      <c r="F229" s="120"/>
      <c r="G229" s="171" t="e">
        <f t="shared" si="79"/>
        <v>#DIV/0!</v>
      </c>
      <c r="H229" s="340" t="e">
        <f t="shared" si="80"/>
        <v>#DIV/0!</v>
      </c>
    </row>
    <row r="230" spans="1:8" x14ac:dyDescent="0.25">
      <c r="A230" s="214">
        <v>4223</v>
      </c>
      <c r="B230" s="215" t="s">
        <v>147</v>
      </c>
      <c r="C230" s="217">
        <v>0</v>
      </c>
      <c r="D230" s="120"/>
      <c r="E230" s="120">
        <v>0</v>
      </c>
      <c r="F230" s="120">
        <v>0</v>
      </c>
      <c r="G230" s="171" t="e">
        <f t="shared" si="79"/>
        <v>#DIV/0!</v>
      </c>
      <c r="H230" s="340" t="e">
        <f t="shared" si="80"/>
        <v>#DIV/0!</v>
      </c>
    </row>
    <row r="231" spans="1:8" x14ac:dyDescent="0.25">
      <c r="A231" s="214">
        <v>4224</v>
      </c>
      <c r="B231" s="215" t="s">
        <v>125</v>
      </c>
      <c r="C231" s="217">
        <v>0</v>
      </c>
      <c r="D231" s="120"/>
      <c r="E231" s="120">
        <v>0</v>
      </c>
      <c r="F231" s="120">
        <v>0</v>
      </c>
      <c r="G231" s="171" t="e">
        <f t="shared" si="79"/>
        <v>#DIV/0!</v>
      </c>
      <c r="H231" s="340" t="e">
        <f t="shared" si="80"/>
        <v>#DIV/0!</v>
      </c>
    </row>
    <row r="232" spans="1:8" x14ac:dyDescent="0.25">
      <c r="A232" s="229">
        <v>4227</v>
      </c>
      <c r="B232" s="195" t="s">
        <v>126</v>
      </c>
      <c r="C232" s="146"/>
      <c r="D232" s="119"/>
      <c r="E232" s="119"/>
      <c r="F232" s="119"/>
      <c r="G232" s="119" t="e">
        <f t="shared" si="79"/>
        <v>#DIV/0!</v>
      </c>
      <c r="H232" s="354" t="e">
        <f t="shared" si="80"/>
        <v>#DIV/0!</v>
      </c>
    </row>
    <row r="233" spans="1:8" x14ac:dyDescent="0.25">
      <c r="A233" s="157">
        <v>426</v>
      </c>
      <c r="B233" s="92" t="s">
        <v>149</v>
      </c>
      <c r="C233" s="140">
        <f>SUM(C234)</f>
        <v>0</v>
      </c>
      <c r="D233" s="140">
        <f t="shared" ref="D233:F233" si="81">SUM(D234)</f>
        <v>0</v>
      </c>
      <c r="E233" s="140">
        <f t="shared" si="81"/>
        <v>0</v>
      </c>
      <c r="F233" s="140">
        <f t="shared" si="81"/>
        <v>0</v>
      </c>
      <c r="G233" s="118" t="e">
        <f t="shared" si="79"/>
        <v>#DIV/0!</v>
      </c>
      <c r="H233" s="350" t="e">
        <f t="shared" si="80"/>
        <v>#DIV/0!</v>
      </c>
    </row>
    <row r="234" spans="1:8" x14ac:dyDescent="0.25">
      <c r="A234" s="249">
        <v>4262</v>
      </c>
      <c r="B234" s="215" t="s">
        <v>150</v>
      </c>
      <c r="C234" s="217"/>
      <c r="D234" s="120">
        <v>0</v>
      </c>
      <c r="E234" s="120">
        <v>0</v>
      </c>
      <c r="F234" s="120">
        <v>0</v>
      </c>
      <c r="G234" s="120" t="e">
        <f t="shared" si="79"/>
        <v>#DIV/0!</v>
      </c>
      <c r="H234" s="360" t="e">
        <f t="shared" si="80"/>
        <v>#DIV/0!</v>
      </c>
    </row>
    <row r="235" spans="1:8" x14ac:dyDescent="0.25">
      <c r="A235" s="424" t="s">
        <v>4</v>
      </c>
      <c r="B235" s="424"/>
      <c r="C235" s="201">
        <f>SUM(C227)</f>
        <v>0</v>
      </c>
      <c r="D235" s="201">
        <f t="shared" ref="D235:F235" si="82">SUM(D227)</f>
        <v>0</v>
      </c>
      <c r="E235" s="201">
        <f t="shared" si="82"/>
        <v>0</v>
      </c>
      <c r="F235" s="201">
        <f t="shared" si="82"/>
        <v>0</v>
      </c>
      <c r="G235" s="138" t="e">
        <f t="shared" si="79"/>
        <v>#DIV/0!</v>
      </c>
      <c r="H235" s="138" t="e">
        <f t="shared" si="80"/>
        <v>#DIV/0!</v>
      </c>
    </row>
    <row r="236" spans="1:8" x14ac:dyDescent="0.25">
      <c r="A236" s="26"/>
      <c r="B236" s="26"/>
      <c r="C236" s="218"/>
      <c r="D236" s="219"/>
      <c r="E236" s="219"/>
      <c r="F236" s="219"/>
      <c r="G236" s="160"/>
      <c r="H236" s="253"/>
    </row>
    <row r="237" spans="1:8" ht="19.5" x14ac:dyDescent="0.35">
      <c r="A237" s="409" t="s">
        <v>44</v>
      </c>
      <c r="B237" s="409"/>
      <c r="C237" s="220">
        <f>SUM(C135+C191+C235+C218)</f>
        <v>4019003</v>
      </c>
      <c r="D237" s="220">
        <f t="shared" ref="D237:F237" si="83">SUM(D135+D191+D235+D218)</f>
        <v>7580000</v>
      </c>
      <c r="E237" s="220">
        <f t="shared" si="83"/>
        <v>8233296</v>
      </c>
      <c r="F237" s="220">
        <f t="shared" si="83"/>
        <v>4595627.9400000004</v>
      </c>
      <c r="G237" s="221">
        <f>F237/C237*100</f>
        <v>114.34746229350911</v>
      </c>
      <c r="H237" s="138">
        <f t="shared" si="80"/>
        <v>55.817596500842434</v>
      </c>
    </row>
    <row r="238" spans="1:8" ht="28.9" customHeight="1" x14ac:dyDescent="0.35">
      <c r="A238" s="44"/>
      <c r="B238" s="44"/>
      <c r="C238" s="222"/>
      <c r="D238" s="222"/>
      <c r="E238" s="222"/>
      <c r="F238" s="222"/>
      <c r="G238" s="223"/>
      <c r="H238" s="223"/>
    </row>
    <row r="239" spans="1:8" ht="18.75" x14ac:dyDescent="0.3">
      <c r="A239" s="368" t="s">
        <v>206</v>
      </c>
      <c r="B239" s="32"/>
      <c r="C239" s="32"/>
      <c r="D239" s="32"/>
      <c r="E239" s="32"/>
      <c r="F239" s="32"/>
      <c r="G239" s="32"/>
      <c r="H239" s="20"/>
    </row>
    <row r="240" spans="1:8" ht="18.75" x14ac:dyDescent="0.3">
      <c r="A240" s="31" t="s">
        <v>207</v>
      </c>
      <c r="B240" s="32"/>
      <c r="C240" s="32"/>
      <c r="D240" s="32"/>
      <c r="E240" s="32"/>
      <c r="F240" s="32"/>
      <c r="G240" s="32"/>
      <c r="H240" s="20"/>
    </row>
    <row r="241" spans="1:8" ht="17.45" customHeight="1" x14ac:dyDescent="0.25">
      <c r="A241" s="369" t="s">
        <v>208</v>
      </c>
      <c r="B241" s="369"/>
      <c r="C241" s="369"/>
      <c r="D241" s="369"/>
      <c r="E241" s="370"/>
      <c r="F241" s="370"/>
      <c r="G241" s="370"/>
      <c r="H241" s="19"/>
    </row>
    <row r="242" spans="1:8" ht="18.75" x14ac:dyDescent="0.25">
      <c r="A242" s="46"/>
      <c r="B242" s="46"/>
      <c r="C242" s="46"/>
      <c r="D242" s="46"/>
      <c r="E242" s="46"/>
      <c r="F242" s="46"/>
      <c r="G242" s="46"/>
      <c r="H242" s="19"/>
    </row>
    <row r="243" spans="1:8" x14ac:dyDescent="0.25">
      <c r="A243" s="10" t="s">
        <v>65</v>
      </c>
      <c r="B243" s="8"/>
      <c r="C243" s="8"/>
      <c r="D243" s="9"/>
      <c r="E243" s="9"/>
      <c r="F243" s="9"/>
      <c r="G243" s="9"/>
      <c r="H243" s="9"/>
    </row>
    <row r="244" spans="1:8" x14ac:dyDescent="0.25">
      <c r="A244" s="379" t="s">
        <v>63</v>
      </c>
      <c r="B244" s="381" t="s">
        <v>3</v>
      </c>
      <c r="C244" s="381" t="s">
        <v>114</v>
      </c>
      <c r="D244" s="375" t="s">
        <v>192</v>
      </c>
      <c r="E244" s="375" t="s">
        <v>193</v>
      </c>
      <c r="F244" s="375" t="s">
        <v>194</v>
      </c>
      <c r="G244" s="375" t="s">
        <v>60</v>
      </c>
      <c r="H244" s="375" t="s">
        <v>60</v>
      </c>
    </row>
    <row r="245" spans="1:8" x14ac:dyDescent="0.25">
      <c r="A245" s="380"/>
      <c r="B245" s="382"/>
      <c r="C245" s="382"/>
      <c r="D245" s="376"/>
      <c r="E245" s="376"/>
      <c r="F245" s="376"/>
      <c r="G245" s="376"/>
      <c r="H245" s="376"/>
    </row>
    <row r="246" spans="1:8" x14ac:dyDescent="0.25">
      <c r="A246" s="383">
        <v>1</v>
      </c>
      <c r="B246" s="383"/>
      <c r="C246" s="48">
        <v>2</v>
      </c>
      <c r="D246" s="49">
        <v>3</v>
      </c>
      <c r="E246" s="49">
        <v>4</v>
      </c>
      <c r="F246" s="49">
        <v>5</v>
      </c>
      <c r="G246" s="49" t="s">
        <v>61</v>
      </c>
      <c r="H246" s="49" t="s">
        <v>62</v>
      </c>
    </row>
    <row r="247" spans="1:8" x14ac:dyDescent="0.25">
      <c r="A247" s="5">
        <v>31</v>
      </c>
      <c r="B247" s="6" t="s">
        <v>5</v>
      </c>
      <c r="C247" s="185">
        <f>SUM(C248,C251)</f>
        <v>2376230</v>
      </c>
      <c r="D247" s="185">
        <f t="shared" ref="D247:F247" si="84">SUM(D248,D251)</f>
        <v>4852460</v>
      </c>
      <c r="E247" s="185">
        <f t="shared" si="84"/>
        <v>4852460</v>
      </c>
      <c r="F247" s="185">
        <f t="shared" si="84"/>
        <v>2426229.5</v>
      </c>
      <c r="G247" s="147">
        <f t="shared" ref="G247:G262" si="85">F247/C247*100</f>
        <v>102.1041523758222</v>
      </c>
      <c r="H247" s="350">
        <f t="shared" ref="H247:H248" si="86">SUM(F247/E247*100)</f>
        <v>49.999989695948031</v>
      </c>
    </row>
    <row r="248" spans="1:8" x14ac:dyDescent="0.25">
      <c r="A248" s="23">
        <v>311</v>
      </c>
      <c r="B248" s="24" t="s">
        <v>6</v>
      </c>
      <c r="C248" s="186">
        <f>SUM(C249:C250)</f>
        <v>2042856</v>
      </c>
      <c r="D248" s="186">
        <f t="shared" ref="D248:F248" si="87">SUM(D249:D250)</f>
        <v>4171713</v>
      </c>
      <c r="E248" s="186">
        <f t="shared" si="87"/>
        <v>4171713</v>
      </c>
      <c r="F248" s="186">
        <f t="shared" si="87"/>
        <v>2085856.5</v>
      </c>
      <c r="G248" s="147">
        <f t="shared" si="85"/>
        <v>102.10492075799762</v>
      </c>
      <c r="H248" s="350">
        <f t="shared" si="86"/>
        <v>50</v>
      </c>
    </row>
    <row r="249" spans="1:8" x14ac:dyDescent="0.25">
      <c r="A249" s="14">
        <v>3111</v>
      </c>
      <c r="B249" s="15" t="s">
        <v>66</v>
      </c>
      <c r="C249" s="187">
        <v>1667856</v>
      </c>
      <c r="D249" s="149">
        <v>3421713</v>
      </c>
      <c r="E249" s="149">
        <v>3421713</v>
      </c>
      <c r="F249" s="149">
        <v>1710856.5</v>
      </c>
      <c r="G249" s="171">
        <f t="shared" si="85"/>
        <v>102.57819020347081</v>
      </c>
      <c r="H249" s="354">
        <f>SUM(F249/E249*100)</f>
        <v>50</v>
      </c>
    </row>
    <row r="250" spans="1:8" x14ac:dyDescent="0.25">
      <c r="A250" s="90">
        <v>3114</v>
      </c>
      <c r="B250" s="47" t="s">
        <v>204</v>
      </c>
      <c r="C250" s="191">
        <v>375000</v>
      </c>
      <c r="D250" s="162">
        <v>750000</v>
      </c>
      <c r="E250" s="162">
        <v>750000</v>
      </c>
      <c r="F250" s="162">
        <v>375000</v>
      </c>
      <c r="G250" s="171">
        <f t="shared" si="85"/>
        <v>100</v>
      </c>
      <c r="H250" s="354"/>
    </row>
    <row r="251" spans="1:8" x14ac:dyDescent="0.25">
      <c r="A251" s="93">
        <v>313</v>
      </c>
      <c r="B251" s="94" t="s">
        <v>8</v>
      </c>
      <c r="C251" s="192">
        <f>SUM(C252:C253)</f>
        <v>333374</v>
      </c>
      <c r="D251" s="192">
        <f t="shared" ref="D251:F251" si="88">SUM(D252:D253)</f>
        <v>680747</v>
      </c>
      <c r="E251" s="192">
        <f t="shared" si="88"/>
        <v>680747</v>
      </c>
      <c r="F251" s="192">
        <f t="shared" si="88"/>
        <v>340373</v>
      </c>
      <c r="G251" s="147">
        <f t="shared" si="85"/>
        <v>102.09944386784812</v>
      </c>
      <c r="H251" s="350">
        <f t="shared" ref="H251:H262" si="89">SUM(F251/E251*100)</f>
        <v>49.999926551273823</v>
      </c>
    </row>
    <row r="252" spans="1:8" x14ac:dyDescent="0.25">
      <c r="A252" s="90">
        <v>3132</v>
      </c>
      <c r="B252" s="47" t="s">
        <v>67</v>
      </c>
      <c r="C252" s="191">
        <v>333374</v>
      </c>
      <c r="D252" s="162">
        <v>680747</v>
      </c>
      <c r="E252" s="162">
        <v>680747</v>
      </c>
      <c r="F252" s="162">
        <v>340373</v>
      </c>
      <c r="G252" s="171">
        <f t="shared" si="85"/>
        <v>102.09944386784812</v>
      </c>
      <c r="H252" s="354">
        <f t="shared" si="89"/>
        <v>49.999926551273823</v>
      </c>
    </row>
    <row r="253" spans="1:8" ht="30" x14ac:dyDescent="0.25">
      <c r="A253" s="90">
        <v>3133</v>
      </c>
      <c r="B253" s="47" t="s">
        <v>68</v>
      </c>
      <c r="C253" s="191">
        <v>0</v>
      </c>
      <c r="D253" s="162">
        <v>0</v>
      </c>
      <c r="E253" s="162"/>
      <c r="F253" s="162"/>
      <c r="G253" s="171" t="e">
        <f t="shared" si="85"/>
        <v>#DIV/0!</v>
      </c>
      <c r="H253" s="354" t="e">
        <f t="shared" si="89"/>
        <v>#DIV/0!</v>
      </c>
    </row>
    <row r="254" spans="1:8" x14ac:dyDescent="0.25">
      <c r="A254" s="93">
        <v>32</v>
      </c>
      <c r="B254" s="94" t="s">
        <v>9</v>
      </c>
      <c r="C254" s="192">
        <f>SUM(C255,C257)</f>
        <v>33349</v>
      </c>
      <c r="D254" s="192">
        <f t="shared" ref="D254:F254" si="90">SUM(D255,D257)</f>
        <v>173800</v>
      </c>
      <c r="E254" s="192">
        <f t="shared" si="90"/>
        <v>173800</v>
      </c>
      <c r="F254" s="192">
        <f t="shared" si="90"/>
        <v>18069.240000000002</v>
      </c>
      <c r="G254" s="147">
        <f t="shared" si="85"/>
        <v>54.182254340459991</v>
      </c>
      <c r="H254" s="350">
        <f t="shared" si="89"/>
        <v>10.396570771001151</v>
      </c>
    </row>
    <row r="255" spans="1:8" x14ac:dyDescent="0.25">
      <c r="A255" s="93">
        <v>323</v>
      </c>
      <c r="B255" s="94" t="s">
        <v>14</v>
      </c>
      <c r="C255" s="192">
        <f>SUM(C256)</f>
        <v>15300</v>
      </c>
      <c r="D255" s="192">
        <f t="shared" ref="D255:F255" si="91">SUM(D256)</f>
        <v>135600</v>
      </c>
      <c r="E255" s="192">
        <f t="shared" si="91"/>
        <v>135600</v>
      </c>
      <c r="F255" s="192">
        <f t="shared" si="91"/>
        <v>0</v>
      </c>
      <c r="G255" s="147">
        <f t="shared" si="85"/>
        <v>0</v>
      </c>
      <c r="H255" s="350">
        <f t="shared" si="89"/>
        <v>0</v>
      </c>
    </row>
    <row r="256" spans="1:8" x14ac:dyDescent="0.25">
      <c r="A256" s="90">
        <v>3232</v>
      </c>
      <c r="B256" s="47" t="s">
        <v>81</v>
      </c>
      <c r="C256" s="191">
        <v>15300</v>
      </c>
      <c r="D256" s="162">
        <v>135600</v>
      </c>
      <c r="E256" s="162">
        <v>135600</v>
      </c>
      <c r="F256" s="162">
        <v>0</v>
      </c>
      <c r="G256" s="171">
        <f t="shared" si="85"/>
        <v>0</v>
      </c>
      <c r="H256" s="354">
        <f t="shared" si="89"/>
        <v>0</v>
      </c>
    </row>
    <row r="257" spans="1:8" x14ac:dyDescent="0.25">
      <c r="A257" s="93">
        <v>329</v>
      </c>
      <c r="B257" s="94" t="s">
        <v>16</v>
      </c>
      <c r="C257" s="192">
        <f>SUM(C258)</f>
        <v>18049</v>
      </c>
      <c r="D257" s="192">
        <f t="shared" ref="D257:F257" si="92">SUM(D258)</f>
        <v>38200</v>
      </c>
      <c r="E257" s="192">
        <f t="shared" si="92"/>
        <v>38200</v>
      </c>
      <c r="F257" s="192">
        <f t="shared" si="92"/>
        <v>18069.240000000002</v>
      </c>
      <c r="G257" s="147">
        <f t="shared" si="85"/>
        <v>100.11213917668569</v>
      </c>
      <c r="H257" s="350">
        <f t="shared" si="89"/>
        <v>47.301675392670163</v>
      </c>
    </row>
    <row r="258" spans="1:8" ht="26.45" customHeight="1" x14ac:dyDescent="0.25">
      <c r="A258" s="90">
        <v>32911</v>
      </c>
      <c r="B258" s="47" t="s">
        <v>203</v>
      </c>
      <c r="C258" s="191">
        <v>18049</v>
      </c>
      <c r="D258" s="162">
        <v>38200</v>
      </c>
      <c r="E258" s="162">
        <v>38200</v>
      </c>
      <c r="F258" s="162">
        <v>18069.240000000002</v>
      </c>
      <c r="G258" s="171">
        <f t="shared" si="85"/>
        <v>100.11213917668569</v>
      </c>
      <c r="H258" s="354">
        <f t="shared" si="89"/>
        <v>47.301675392670163</v>
      </c>
    </row>
    <row r="259" spans="1:8" ht="30" x14ac:dyDescent="0.25">
      <c r="A259" s="93">
        <v>45</v>
      </c>
      <c r="B259" s="94" t="s">
        <v>190</v>
      </c>
      <c r="C259" s="192">
        <f>SUM(C260)</f>
        <v>0</v>
      </c>
      <c r="D259" s="192">
        <f t="shared" ref="D259:F260" si="93">SUM(D260)</f>
        <v>350000</v>
      </c>
      <c r="E259" s="192">
        <f t="shared" si="93"/>
        <v>350000</v>
      </c>
      <c r="F259" s="192">
        <f t="shared" si="93"/>
        <v>119589.3</v>
      </c>
      <c r="G259" s="147" t="e">
        <f t="shared" si="85"/>
        <v>#DIV/0!</v>
      </c>
      <c r="H259" s="350">
        <f t="shared" si="89"/>
        <v>34.168371428571433</v>
      </c>
    </row>
    <row r="260" spans="1:8" x14ac:dyDescent="0.25">
      <c r="A260" s="93">
        <v>451</v>
      </c>
      <c r="B260" s="94" t="s">
        <v>191</v>
      </c>
      <c r="C260" s="192">
        <f>SUM(C261)</f>
        <v>0</v>
      </c>
      <c r="D260" s="192">
        <f t="shared" si="93"/>
        <v>350000</v>
      </c>
      <c r="E260" s="192">
        <f t="shared" si="93"/>
        <v>350000</v>
      </c>
      <c r="F260" s="192">
        <f t="shared" si="93"/>
        <v>119589.3</v>
      </c>
      <c r="G260" s="147" t="e">
        <f t="shared" si="85"/>
        <v>#DIV/0!</v>
      </c>
      <c r="H260" s="350">
        <f t="shared" si="89"/>
        <v>34.168371428571433</v>
      </c>
    </row>
    <row r="261" spans="1:8" x14ac:dyDescent="0.25">
      <c r="A261" s="90">
        <v>4511</v>
      </c>
      <c r="B261" s="47" t="s">
        <v>191</v>
      </c>
      <c r="C261" s="191">
        <v>0</v>
      </c>
      <c r="D261" s="162">
        <v>350000</v>
      </c>
      <c r="E261" s="162">
        <v>350000</v>
      </c>
      <c r="F261" s="162">
        <v>119589.3</v>
      </c>
      <c r="G261" s="171" t="e">
        <f t="shared" si="85"/>
        <v>#DIV/0!</v>
      </c>
      <c r="H261" s="354">
        <f t="shared" si="89"/>
        <v>34.168371428571433</v>
      </c>
    </row>
    <row r="262" spans="1:8" x14ac:dyDescent="0.25">
      <c r="A262" s="410" t="s">
        <v>4</v>
      </c>
      <c r="B262" s="411"/>
      <c r="C262" s="138">
        <f>SUM(C247,C254,C259)</f>
        <v>2409579</v>
      </c>
      <c r="D262" s="138">
        <f t="shared" ref="D262:F262" si="94">SUM(D247,D254,D259)</f>
        <v>5376260</v>
      </c>
      <c r="E262" s="138">
        <f t="shared" si="94"/>
        <v>5376260</v>
      </c>
      <c r="F262" s="138">
        <f t="shared" si="94"/>
        <v>2563888.04</v>
      </c>
      <c r="G262" s="138">
        <f t="shared" si="85"/>
        <v>106.40398343445059</v>
      </c>
      <c r="H262" s="143">
        <f t="shared" si="89"/>
        <v>47.689063400951589</v>
      </c>
    </row>
    <row r="263" spans="1:8" x14ac:dyDescent="0.25">
      <c r="A263" s="8"/>
      <c r="B263" s="8"/>
      <c r="C263" s="160"/>
      <c r="D263" s="160"/>
      <c r="E263" s="160"/>
      <c r="F263" s="160"/>
      <c r="G263" s="160"/>
      <c r="H263" s="192"/>
    </row>
    <row r="264" spans="1:8" x14ac:dyDescent="0.25">
      <c r="A264" s="8"/>
      <c r="B264" s="8"/>
      <c r="C264" s="160"/>
      <c r="D264" s="160"/>
      <c r="E264" s="160"/>
      <c r="F264" s="160"/>
      <c r="G264" s="160"/>
      <c r="H264" s="192"/>
    </row>
    <row r="265" spans="1:8" x14ac:dyDescent="0.25">
      <c r="A265" s="10" t="s">
        <v>36</v>
      </c>
      <c r="B265" s="8"/>
      <c r="C265" s="8"/>
      <c r="D265" s="9"/>
      <c r="E265" s="9"/>
      <c r="F265" s="9"/>
      <c r="G265" s="9"/>
      <c r="H265" s="9"/>
    </row>
    <row r="266" spans="1:8" x14ac:dyDescent="0.25">
      <c r="A266" s="379" t="s">
        <v>63</v>
      </c>
      <c r="B266" s="381" t="s">
        <v>3</v>
      </c>
      <c r="C266" s="381" t="s">
        <v>114</v>
      </c>
      <c r="D266" s="375" t="s">
        <v>192</v>
      </c>
      <c r="E266" s="375" t="s">
        <v>193</v>
      </c>
      <c r="F266" s="375" t="s">
        <v>194</v>
      </c>
      <c r="G266" s="375" t="s">
        <v>60</v>
      </c>
      <c r="H266" s="375" t="s">
        <v>60</v>
      </c>
    </row>
    <row r="267" spans="1:8" x14ac:dyDescent="0.25">
      <c r="A267" s="380"/>
      <c r="B267" s="382"/>
      <c r="C267" s="382"/>
      <c r="D267" s="376"/>
      <c r="E267" s="376"/>
      <c r="F267" s="376"/>
      <c r="G267" s="376"/>
      <c r="H267" s="376"/>
    </row>
    <row r="268" spans="1:8" x14ac:dyDescent="0.25">
      <c r="A268" s="383">
        <v>1</v>
      </c>
      <c r="B268" s="383"/>
      <c r="C268" s="48">
        <v>2</v>
      </c>
      <c r="D268" s="49">
        <v>3</v>
      </c>
      <c r="E268" s="49">
        <v>4</v>
      </c>
      <c r="F268" s="49">
        <v>5</v>
      </c>
      <c r="G268" s="49" t="s">
        <v>61</v>
      </c>
      <c r="H268" s="49" t="s">
        <v>62</v>
      </c>
    </row>
    <row r="269" spans="1:8" x14ac:dyDescent="0.25">
      <c r="A269" s="79">
        <v>31</v>
      </c>
      <c r="B269" s="6" t="s">
        <v>5</v>
      </c>
      <c r="C269" s="147">
        <f>SUM(C270,C273,C275)</f>
        <v>0</v>
      </c>
      <c r="D269" s="147">
        <f t="shared" ref="D269:F269" si="95">SUM(D270,D273,D275)</f>
        <v>0</v>
      </c>
      <c r="E269" s="147">
        <f t="shared" si="95"/>
        <v>0</v>
      </c>
      <c r="F269" s="147">
        <f t="shared" si="95"/>
        <v>0</v>
      </c>
      <c r="G269" s="147" t="e">
        <f t="shared" ref="G269:G289" si="96">F269/C269*100</f>
        <v>#DIV/0!</v>
      </c>
      <c r="H269" s="350" t="e">
        <f t="shared" ref="H269:H289" si="97">SUM(F269/E269*100)</f>
        <v>#DIV/0!</v>
      </c>
    </row>
    <row r="270" spans="1:8" x14ac:dyDescent="0.25">
      <c r="A270" s="23">
        <v>311</v>
      </c>
      <c r="B270" s="24" t="s">
        <v>6</v>
      </c>
      <c r="C270" s="186">
        <f>SUM(C271:C272)</f>
        <v>0</v>
      </c>
      <c r="D270" s="186">
        <f t="shared" ref="D270:F270" si="98">SUM(D271:D272)</f>
        <v>0</v>
      </c>
      <c r="E270" s="186">
        <f t="shared" si="98"/>
        <v>0</v>
      </c>
      <c r="F270" s="186">
        <f t="shared" si="98"/>
        <v>0</v>
      </c>
      <c r="G270" s="147" t="e">
        <f t="shared" si="96"/>
        <v>#DIV/0!</v>
      </c>
      <c r="H270" s="350" t="e">
        <f t="shared" si="97"/>
        <v>#DIV/0!</v>
      </c>
    </row>
    <row r="271" spans="1:8" x14ac:dyDescent="0.25">
      <c r="A271" s="14">
        <v>3111</v>
      </c>
      <c r="B271" s="15" t="s">
        <v>66</v>
      </c>
      <c r="C271" s="187"/>
      <c r="D271" s="149">
        <v>0</v>
      </c>
      <c r="E271" s="149"/>
      <c r="F271" s="149"/>
      <c r="G271" s="147" t="e">
        <f t="shared" si="96"/>
        <v>#DIV/0!</v>
      </c>
      <c r="H271" s="350" t="e">
        <f t="shared" si="97"/>
        <v>#DIV/0!</v>
      </c>
    </row>
    <row r="272" spans="1:8" x14ac:dyDescent="0.25">
      <c r="A272" s="14">
        <v>3114</v>
      </c>
      <c r="B272" s="15" t="s">
        <v>128</v>
      </c>
      <c r="C272" s="187">
        <v>0</v>
      </c>
      <c r="D272" s="149">
        <v>0</v>
      </c>
      <c r="E272" s="149"/>
      <c r="F272" s="149"/>
      <c r="G272" s="147" t="e">
        <f t="shared" si="96"/>
        <v>#DIV/0!</v>
      </c>
      <c r="H272" s="350" t="e">
        <f t="shared" si="97"/>
        <v>#DIV/0!</v>
      </c>
    </row>
    <row r="273" spans="1:8" x14ac:dyDescent="0.25">
      <c r="A273" s="23">
        <v>312</v>
      </c>
      <c r="B273" s="24" t="s">
        <v>7</v>
      </c>
      <c r="C273" s="153">
        <f>SUM(C274)</f>
        <v>0</v>
      </c>
      <c r="D273" s="153">
        <f t="shared" ref="D273:F273" si="99">SUM(D274)</f>
        <v>0</v>
      </c>
      <c r="E273" s="153">
        <f t="shared" si="99"/>
        <v>0</v>
      </c>
      <c r="F273" s="153">
        <f t="shared" si="99"/>
        <v>0</v>
      </c>
      <c r="G273" s="147" t="e">
        <f t="shared" si="96"/>
        <v>#DIV/0!</v>
      </c>
      <c r="H273" s="350" t="e">
        <f t="shared" si="97"/>
        <v>#DIV/0!</v>
      </c>
    </row>
    <row r="274" spans="1:8" x14ac:dyDescent="0.25">
      <c r="A274" s="14" t="s">
        <v>77</v>
      </c>
      <c r="B274" s="15" t="s">
        <v>7</v>
      </c>
      <c r="C274" s="148">
        <v>0</v>
      </c>
      <c r="D274" s="149"/>
      <c r="E274" s="149"/>
      <c r="F274" s="149">
        <v>0</v>
      </c>
      <c r="G274" s="147" t="e">
        <f t="shared" si="96"/>
        <v>#DIV/0!</v>
      </c>
      <c r="H274" s="350" t="e">
        <f t="shared" si="97"/>
        <v>#DIV/0!</v>
      </c>
    </row>
    <row r="275" spans="1:8" x14ac:dyDescent="0.25">
      <c r="A275" s="23">
        <v>313</v>
      </c>
      <c r="B275" s="24" t="s">
        <v>8</v>
      </c>
      <c r="C275" s="188">
        <f>SUM(C276)</f>
        <v>0</v>
      </c>
      <c r="D275" s="188">
        <f t="shared" ref="D275:F275" si="100">SUM(D276)</f>
        <v>0</v>
      </c>
      <c r="E275" s="188">
        <f t="shared" si="100"/>
        <v>0</v>
      </c>
      <c r="F275" s="188">
        <f t="shared" si="100"/>
        <v>0</v>
      </c>
      <c r="G275" s="147" t="e">
        <f t="shared" si="96"/>
        <v>#DIV/0!</v>
      </c>
      <c r="H275" s="350" t="e">
        <f t="shared" si="97"/>
        <v>#DIV/0!</v>
      </c>
    </row>
    <row r="276" spans="1:8" x14ac:dyDescent="0.25">
      <c r="A276" s="14">
        <v>3132</v>
      </c>
      <c r="B276" s="15" t="s">
        <v>67</v>
      </c>
      <c r="C276" s="187">
        <v>0</v>
      </c>
      <c r="D276" s="189">
        <v>0</v>
      </c>
      <c r="E276" s="189"/>
      <c r="F276" s="190"/>
      <c r="G276" s="147" t="e">
        <f t="shared" si="96"/>
        <v>#DIV/0!</v>
      </c>
      <c r="H276" s="350" t="e">
        <f t="shared" si="97"/>
        <v>#DIV/0!</v>
      </c>
    </row>
    <row r="277" spans="1:8" x14ac:dyDescent="0.25">
      <c r="A277" s="23">
        <v>32</v>
      </c>
      <c r="B277" s="24" t="s">
        <v>9</v>
      </c>
      <c r="C277" s="153">
        <f>SUM(C278,C281)</f>
        <v>0</v>
      </c>
      <c r="D277" s="153">
        <f t="shared" ref="D277:F277" si="101">SUM(D278+D281)</f>
        <v>0</v>
      </c>
      <c r="E277" s="153">
        <f t="shared" si="101"/>
        <v>0</v>
      </c>
      <c r="F277" s="153">
        <f t="shared" si="101"/>
        <v>0</v>
      </c>
      <c r="G277" s="147" t="e">
        <f t="shared" si="96"/>
        <v>#DIV/0!</v>
      </c>
      <c r="H277" s="350" t="e">
        <f t="shared" si="97"/>
        <v>#DIV/0!</v>
      </c>
    </row>
    <row r="278" spans="1:8" x14ac:dyDescent="0.25">
      <c r="A278" s="23">
        <v>322</v>
      </c>
      <c r="B278" s="24" t="s">
        <v>12</v>
      </c>
      <c r="C278" s="153">
        <f>SUM(C279:C280)</f>
        <v>0</v>
      </c>
      <c r="D278" s="153">
        <f t="shared" ref="D278:F278" si="102">SUM(D279:D280)</f>
        <v>0</v>
      </c>
      <c r="E278" s="153">
        <f t="shared" si="102"/>
        <v>0</v>
      </c>
      <c r="F278" s="153">
        <f t="shared" si="102"/>
        <v>0</v>
      </c>
      <c r="G278" s="147" t="e">
        <f t="shared" si="96"/>
        <v>#DIV/0!</v>
      </c>
      <c r="H278" s="350" t="e">
        <f t="shared" si="97"/>
        <v>#DIV/0!</v>
      </c>
    </row>
    <row r="279" spans="1:8" x14ac:dyDescent="0.25">
      <c r="A279" s="194">
        <v>3221</v>
      </c>
      <c r="B279" s="195" t="s">
        <v>13</v>
      </c>
      <c r="C279" s="119"/>
      <c r="D279" s="119">
        <v>0</v>
      </c>
      <c r="E279" s="119">
        <v>0</v>
      </c>
      <c r="F279" s="119">
        <v>0</v>
      </c>
      <c r="G279" s="147" t="e">
        <f t="shared" si="96"/>
        <v>#DIV/0!</v>
      </c>
      <c r="H279" s="350" t="e">
        <f t="shared" si="97"/>
        <v>#DIV/0!</v>
      </c>
    </row>
    <row r="280" spans="1:8" x14ac:dyDescent="0.25">
      <c r="A280" s="14">
        <v>3222</v>
      </c>
      <c r="B280" s="15" t="s">
        <v>130</v>
      </c>
      <c r="C280" s="148">
        <v>0</v>
      </c>
      <c r="D280" s="149">
        <v>0</v>
      </c>
      <c r="E280" s="149"/>
      <c r="F280" s="149"/>
      <c r="G280" s="147" t="e">
        <f t="shared" si="96"/>
        <v>#DIV/0!</v>
      </c>
      <c r="H280" s="350" t="e">
        <f t="shared" si="97"/>
        <v>#DIV/0!</v>
      </c>
    </row>
    <row r="281" spans="1:8" x14ac:dyDescent="0.25">
      <c r="A281" s="23">
        <v>323</v>
      </c>
      <c r="B281" s="24" t="s">
        <v>14</v>
      </c>
      <c r="C281" s="153">
        <f>SUM(C282:C283)</f>
        <v>0</v>
      </c>
      <c r="D281" s="153">
        <f t="shared" ref="D281:F281" si="103">SUM(D282:D283)</f>
        <v>0</v>
      </c>
      <c r="E281" s="153">
        <f t="shared" si="103"/>
        <v>0</v>
      </c>
      <c r="F281" s="153">
        <f t="shared" si="103"/>
        <v>0</v>
      </c>
      <c r="G281" s="147" t="e">
        <f t="shared" si="96"/>
        <v>#DIV/0!</v>
      </c>
      <c r="H281" s="350" t="e">
        <f t="shared" si="97"/>
        <v>#DIV/0!</v>
      </c>
    </row>
    <row r="282" spans="1:8" x14ac:dyDescent="0.25">
      <c r="A282" s="14" t="s">
        <v>80</v>
      </c>
      <c r="B282" s="15" t="s">
        <v>81</v>
      </c>
      <c r="C282" s="193"/>
      <c r="D282" s="149"/>
      <c r="E282" s="149"/>
      <c r="F282" s="149"/>
      <c r="G282" s="147" t="e">
        <f t="shared" si="96"/>
        <v>#DIV/0!</v>
      </c>
      <c r="H282" s="350" t="e">
        <f t="shared" si="97"/>
        <v>#DIV/0!</v>
      </c>
    </row>
    <row r="283" spans="1:8" x14ac:dyDescent="0.25">
      <c r="A283" s="14">
        <v>3235</v>
      </c>
      <c r="B283" s="15" t="s">
        <v>134</v>
      </c>
      <c r="C283" s="193">
        <v>0</v>
      </c>
      <c r="D283" s="149"/>
      <c r="E283" s="149">
        <v>0</v>
      </c>
      <c r="F283" s="149">
        <v>0</v>
      </c>
      <c r="G283" s="147" t="e">
        <f t="shared" si="96"/>
        <v>#DIV/0!</v>
      </c>
      <c r="H283" s="350" t="e">
        <f t="shared" si="97"/>
        <v>#DIV/0!</v>
      </c>
    </row>
    <row r="284" spans="1:8" x14ac:dyDescent="0.25">
      <c r="A284" s="23">
        <v>34</v>
      </c>
      <c r="B284" s="24" t="s">
        <v>17</v>
      </c>
      <c r="C284" s="153">
        <f>SUM(C285)</f>
        <v>0</v>
      </c>
      <c r="D284" s="153">
        <f t="shared" ref="D284:F285" si="104">SUM(D285)</f>
        <v>0</v>
      </c>
      <c r="E284" s="153">
        <f t="shared" si="104"/>
        <v>0</v>
      </c>
      <c r="F284" s="153">
        <f t="shared" si="104"/>
        <v>0</v>
      </c>
      <c r="G284" s="147" t="e">
        <f t="shared" si="96"/>
        <v>#DIV/0!</v>
      </c>
      <c r="H284" s="350" t="e">
        <f t="shared" si="97"/>
        <v>#DIV/0!</v>
      </c>
    </row>
    <row r="285" spans="1:8" x14ac:dyDescent="0.25">
      <c r="A285" s="23">
        <v>343</v>
      </c>
      <c r="B285" s="24" t="s">
        <v>18</v>
      </c>
      <c r="C285" s="153">
        <f>SUM(C286)</f>
        <v>0</v>
      </c>
      <c r="D285" s="153">
        <f t="shared" si="104"/>
        <v>0</v>
      </c>
      <c r="E285" s="153">
        <f t="shared" si="104"/>
        <v>0</v>
      </c>
      <c r="F285" s="153">
        <f t="shared" si="104"/>
        <v>0</v>
      </c>
      <c r="G285" s="147" t="e">
        <f t="shared" si="96"/>
        <v>#DIV/0!</v>
      </c>
      <c r="H285" s="350" t="e">
        <f t="shared" si="97"/>
        <v>#DIV/0!</v>
      </c>
    </row>
    <row r="286" spans="1:8" x14ac:dyDescent="0.25">
      <c r="A286" s="194">
        <v>3434</v>
      </c>
      <c r="B286" s="195" t="s">
        <v>140</v>
      </c>
      <c r="C286" s="146">
        <v>0</v>
      </c>
      <c r="D286" s="119"/>
      <c r="E286" s="119"/>
      <c r="F286" s="119">
        <v>0</v>
      </c>
      <c r="G286" s="147" t="e">
        <f t="shared" si="96"/>
        <v>#DIV/0!</v>
      </c>
      <c r="H286" s="350" t="e">
        <f t="shared" si="97"/>
        <v>#DIV/0!</v>
      </c>
    </row>
    <row r="287" spans="1:8" ht="28.9" customHeight="1" x14ac:dyDescent="0.25">
      <c r="A287" s="23">
        <v>37</v>
      </c>
      <c r="B287" s="24" t="s">
        <v>141</v>
      </c>
      <c r="C287" s="153">
        <f>SUM(C288)</f>
        <v>0</v>
      </c>
      <c r="D287" s="153">
        <f t="shared" ref="D287:F288" si="105">SUM(D288)</f>
        <v>0</v>
      </c>
      <c r="E287" s="153">
        <f t="shared" si="105"/>
        <v>0</v>
      </c>
      <c r="F287" s="153">
        <f t="shared" si="105"/>
        <v>0</v>
      </c>
      <c r="G287" s="147" t="e">
        <f t="shared" si="96"/>
        <v>#DIV/0!</v>
      </c>
      <c r="H287" s="350" t="e">
        <f t="shared" si="97"/>
        <v>#DIV/0!</v>
      </c>
    </row>
    <row r="288" spans="1:8" ht="30" x14ac:dyDescent="0.25">
      <c r="A288" s="23">
        <v>372</v>
      </c>
      <c r="B288" s="24" t="s">
        <v>142</v>
      </c>
      <c r="C288" s="153">
        <f>SUM(C289)</f>
        <v>0</v>
      </c>
      <c r="D288" s="153">
        <f t="shared" si="105"/>
        <v>0</v>
      </c>
      <c r="E288" s="153">
        <f t="shared" si="105"/>
        <v>0</v>
      </c>
      <c r="F288" s="153">
        <f t="shared" si="105"/>
        <v>0</v>
      </c>
      <c r="G288" s="147" t="e">
        <f t="shared" si="96"/>
        <v>#DIV/0!</v>
      </c>
      <c r="H288" s="350" t="e">
        <f t="shared" si="97"/>
        <v>#DIV/0!</v>
      </c>
    </row>
    <row r="289" spans="1:8" x14ac:dyDescent="0.25">
      <c r="A289" s="194">
        <v>3721</v>
      </c>
      <c r="B289" s="195" t="s">
        <v>143</v>
      </c>
      <c r="C289" s="146"/>
      <c r="D289" s="119"/>
      <c r="E289" s="119"/>
      <c r="F289" s="119"/>
      <c r="G289" s="147" t="e">
        <f t="shared" si="96"/>
        <v>#DIV/0!</v>
      </c>
      <c r="H289" s="350" t="e">
        <f t="shared" si="97"/>
        <v>#DIV/0!</v>
      </c>
    </row>
    <row r="290" spans="1:8" x14ac:dyDescent="0.25">
      <c r="A290" s="410" t="s">
        <v>4</v>
      </c>
      <c r="B290" s="411"/>
      <c r="C290" s="138">
        <f>SUM(C269,C277,C284,C287)</f>
        <v>0</v>
      </c>
      <c r="D290" s="138">
        <f t="shared" ref="D290:F290" si="106">SUM(D269,D277,D284,D287)</f>
        <v>0</v>
      </c>
      <c r="E290" s="138">
        <f t="shared" si="106"/>
        <v>0</v>
      </c>
      <c r="F290" s="138">
        <f t="shared" si="106"/>
        <v>0</v>
      </c>
      <c r="G290" s="143" t="e">
        <f t="shared" ref="G290" si="107">F290/C290*100</f>
        <v>#DIV/0!</v>
      </c>
      <c r="H290" s="138" t="e">
        <f>F290/E290*100</f>
        <v>#DIV/0!</v>
      </c>
    </row>
    <row r="291" spans="1:8" x14ac:dyDescent="0.25">
      <c r="A291" s="8"/>
      <c r="B291" s="8"/>
      <c r="C291" s="160"/>
      <c r="D291" s="160"/>
      <c r="E291" s="160"/>
      <c r="F291" s="160"/>
      <c r="G291" s="192"/>
      <c r="H291" s="160"/>
    </row>
    <row r="292" spans="1:8" x14ac:dyDescent="0.25">
      <c r="A292" s="10" t="s">
        <v>28</v>
      </c>
      <c r="B292" s="8"/>
      <c r="C292" s="8"/>
      <c r="D292" s="9"/>
      <c r="E292" s="9"/>
      <c r="F292" s="9"/>
      <c r="G292" s="9"/>
      <c r="H292" s="9"/>
    </row>
    <row r="293" spans="1:8" x14ac:dyDescent="0.25">
      <c r="A293" s="379" t="s">
        <v>63</v>
      </c>
      <c r="B293" s="381" t="s">
        <v>3</v>
      </c>
      <c r="C293" s="381" t="s">
        <v>114</v>
      </c>
      <c r="D293" s="375" t="s">
        <v>192</v>
      </c>
      <c r="E293" s="375" t="s">
        <v>193</v>
      </c>
      <c r="F293" s="375" t="s">
        <v>194</v>
      </c>
      <c r="G293" s="375" t="s">
        <v>60</v>
      </c>
      <c r="H293" s="375" t="s">
        <v>60</v>
      </c>
    </row>
    <row r="294" spans="1:8" x14ac:dyDescent="0.25">
      <c r="A294" s="380"/>
      <c r="B294" s="382"/>
      <c r="C294" s="382"/>
      <c r="D294" s="376"/>
      <c r="E294" s="376"/>
      <c r="F294" s="376"/>
      <c r="G294" s="376"/>
      <c r="H294" s="376"/>
    </row>
    <row r="295" spans="1:8" x14ac:dyDescent="0.25">
      <c r="A295" s="408">
        <v>1</v>
      </c>
      <c r="B295" s="408"/>
      <c r="C295" s="202">
        <v>2</v>
      </c>
      <c r="D295" s="203">
        <v>3</v>
      </c>
      <c r="E295" s="203">
        <v>4</v>
      </c>
      <c r="F295" s="203">
        <v>5</v>
      </c>
      <c r="G295" s="203" t="s">
        <v>61</v>
      </c>
      <c r="H295" s="203" t="s">
        <v>62</v>
      </c>
    </row>
    <row r="296" spans="1:8" x14ac:dyDescent="0.25">
      <c r="A296" s="208">
        <v>31</v>
      </c>
      <c r="B296" s="209" t="s">
        <v>5</v>
      </c>
      <c r="C296" s="210">
        <f>SUM(C297)</f>
        <v>0</v>
      </c>
      <c r="D296" s="210">
        <f t="shared" ref="D296:F296" si="108">SUM(D297)</f>
        <v>0</v>
      </c>
      <c r="E296" s="210">
        <f t="shared" si="108"/>
        <v>0</v>
      </c>
      <c r="F296" s="210">
        <f t="shared" si="108"/>
        <v>0</v>
      </c>
      <c r="G296" s="210" t="e">
        <f t="shared" ref="G296:G301" si="109">F296/C296*100</f>
        <v>#DIV/0!</v>
      </c>
      <c r="H296" s="358" t="e">
        <f>F296/E296*100</f>
        <v>#DIV/0!</v>
      </c>
    </row>
    <row r="297" spans="1:8" x14ac:dyDescent="0.25">
      <c r="A297" s="211">
        <v>3111</v>
      </c>
      <c r="B297" s="212" t="s">
        <v>66</v>
      </c>
      <c r="C297" s="199">
        <v>0</v>
      </c>
      <c r="D297" s="213"/>
      <c r="E297" s="213"/>
      <c r="F297" s="213">
        <v>0</v>
      </c>
      <c r="G297" s="213" t="e">
        <f t="shared" si="109"/>
        <v>#DIV/0!</v>
      </c>
      <c r="H297" s="359" t="e">
        <f t="shared" ref="H297" si="110">F297/E297*100</f>
        <v>#DIV/0!</v>
      </c>
    </row>
    <row r="298" spans="1:8" ht="28.15" customHeight="1" x14ac:dyDescent="0.25">
      <c r="A298" s="157">
        <v>32</v>
      </c>
      <c r="B298" s="92" t="s">
        <v>9</v>
      </c>
      <c r="C298" s="158">
        <f>SUM(C300)</f>
        <v>0</v>
      </c>
      <c r="D298" s="158">
        <f t="shared" ref="D298:F298" si="111">SUM(D300)</f>
        <v>0</v>
      </c>
      <c r="E298" s="158">
        <f t="shared" si="111"/>
        <v>0</v>
      </c>
      <c r="F298" s="158">
        <f t="shared" si="111"/>
        <v>0</v>
      </c>
      <c r="G298" s="210" t="e">
        <f t="shared" si="109"/>
        <v>#DIV/0!</v>
      </c>
      <c r="H298" s="358" t="e">
        <f t="shared" ref="H298:H300" si="112">F298/E298*100</f>
        <v>#DIV/0!</v>
      </c>
    </row>
    <row r="299" spans="1:8" x14ac:dyDescent="0.25">
      <c r="A299" s="224">
        <v>322</v>
      </c>
      <c r="B299" s="196" t="s">
        <v>12</v>
      </c>
      <c r="C299" s="198">
        <f>SUM(C300)</f>
        <v>0</v>
      </c>
      <c r="D299" s="198">
        <f t="shared" ref="D299:F299" si="113">SUM(D300)</f>
        <v>0</v>
      </c>
      <c r="E299" s="198">
        <f t="shared" si="113"/>
        <v>0</v>
      </c>
      <c r="F299" s="198">
        <f t="shared" si="113"/>
        <v>0</v>
      </c>
      <c r="G299" s="210" t="e">
        <f t="shared" si="109"/>
        <v>#DIV/0!</v>
      </c>
      <c r="H299" s="358" t="e">
        <f t="shared" si="112"/>
        <v>#DIV/0!</v>
      </c>
    </row>
    <row r="300" spans="1:8" x14ac:dyDescent="0.25">
      <c r="A300" s="204">
        <v>3221</v>
      </c>
      <c r="B300" s="205" t="s">
        <v>13</v>
      </c>
      <c r="C300" s="206">
        <v>0</v>
      </c>
      <c r="D300" s="207"/>
      <c r="E300" s="207"/>
      <c r="F300" s="207">
        <v>0</v>
      </c>
      <c r="G300" s="233" t="e">
        <f t="shared" si="109"/>
        <v>#DIV/0!</v>
      </c>
      <c r="H300" s="361" t="e">
        <f t="shared" si="112"/>
        <v>#DIV/0!</v>
      </c>
    </row>
    <row r="301" spans="1:8" x14ac:dyDescent="0.25">
      <c r="A301" s="410" t="s">
        <v>4</v>
      </c>
      <c r="B301" s="411"/>
      <c r="C301" s="201">
        <f>SUM(C296,C298)</f>
        <v>0</v>
      </c>
      <c r="D301" s="201">
        <f t="shared" ref="D301:F301" si="114">SUM(D296,D298)</f>
        <v>0</v>
      </c>
      <c r="E301" s="201">
        <f t="shared" si="114"/>
        <v>0</v>
      </c>
      <c r="F301" s="201">
        <f t="shared" si="114"/>
        <v>0</v>
      </c>
      <c r="G301" s="201" t="e">
        <f t="shared" si="109"/>
        <v>#DIV/0!</v>
      </c>
      <c r="H301" s="201" t="e">
        <f>F301/E301*100</f>
        <v>#DIV/0!</v>
      </c>
    </row>
    <row r="302" spans="1:8" x14ac:dyDescent="0.25">
      <c r="A302" s="8"/>
      <c r="B302" s="8"/>
      <c r="C302" s="219"/>
      <c r="D302" s="219"/>
      <c r="E302" s="219"/>
      <c r="F302" s="219"/>
      <c r="G302" s="219"/>
      <c r="H302" s="219"/>
    </row>
    <row r="303" spans="1:8" x14ac:dyDescent="0.25">
      <c r="A303" s="10" t="s">
        <v>158</v>
      </c>
      <c r="B303" s="8"/>
      <c r="C303" s="8"/>
      <c r="D303" s="9"/>
      <c r="E303" s="9"/>
      <c r="F303" s="9"/>
      <c r="G303" s="9"/>
      <c r="H303" s="9"/>
    </row>
    <row r="304" spans="1:8" x14ac:dyDescent="0.25">
      <c r="A304" s="379" t="s">
        <v>63</v>
      </c>
      <c r="B304" s="381" t="s">
        <v>3</v>
      </c>
      <c r="C304" s="381" t="s">
        <v>114</v>
      </c>
      <c r="D304" s="375" t="s">
        <v>192</v>
      </c>
      <c r="E304" s="375" t="s">
        <v>193</v>
      </c>
      <c r="F304" s="375" t="s">
        <v>194</v>
      </c>
      <c r="G304" s="375" t="s">
        <v>60</v>
      </c>
      <c r="H304" s="375" t="s">
        <v>60</v>
      </c>
    </row>
    <row r="305" spans="1:8" x14ac:dyDescent="0.25">
      <c r="A305" s="380"/>
      <c r="B305" s="382"/>
      <c r="C305" s="382"/>
      <c r="D305" s="376"/>
      <c r="E305" s="376"/>
      <c r="F305" s="376"/>
      <c r="G305" s="376"/>
      <c r="H305" s="376"/>
    </row>
    <row r="306" spans="1:8" x14ac:dyDescent="0.25">
      <c r="A306" s="408">
        <v>1</v>
      </c>
      <c r="B306" s="408"/>
      <c r="C306" s="202">
        <v>2</v>
      </c>
      <c r="D306" s="203">
        <v>3</v>
      </c>
      <c r="E306" s="203">
        <v>4</v>
      </c>
      <c r="F306" s="203">
        <v>5</v>
      </c>
      <c r="G306" s="203" t="s">
        <v>61</v>
      </c>
      <c r="H306" s="203" t="s">
        <v>62</v>
      </c>
    </row>
    <row r="307" spans="1:8" x14ac:dyDescent="0.25">
      <c r="A307" s="157">
        <v>32</v>
      </c>
      <c r="B307" s="92" t="s">
        <v>9</v>
      </c>
      <c r="C307" s="158">
        <f>SUM(C308)</f>
        <v>0</v>
      </c>
      <c r="D307" s="158">
        <f t="shared" ref="D307:F307" si="115">SUM(D308)</f>
        <v>0</v>
      </c>
      <c r="E307" s="158">
        <f t="shared" si="115"/>
        <v>0</v>
      </c>
      <c r="F307" s="158">
        <f t="shared" si="115"/>
        <v>0</v>
      </c>
      <c r="G307" s="210" t="e">
        <f t="shared" ref="G307:G313" si="116">F307/C307*100</f>
        <v>#DIV/0!</v>
      </c>
      <c r="H307" s="358" t="e">
        <f t="shared" ref="H307:H313" si="117">F307/E307*100</f>
        <v>#DIV/0!</v>
      </c>
    </row>
    <row r="308" spans="1:8" x14ac:dyDescent="0.25">
      <c r="A308" s="224">
        <v>322</v>
      </c>
      <c r="B308" s="196" t="s">
        <v>12</v>
      </c>
      <c r="C308" s="198">
        <f>SUM(C309:C312)</f>
        <v>0</v>
      </c>
      <c r="D308" s="198">
        <f t="shared" ref="D308:F308" si="118">SUM(D309:D312)</f>
        <v>0</v>
      </c>
      <c r="E308" s="198">
        <f t="shared" si="118"/>
        <v>0</v>
      </c>
      <c r="F308" s="198">
        <f t="shared" si="118"/>
        <v>0</v>
      </c>
      <c r="G308" s="210" t="e">
        <f t="shared" si="116"/>
        <v>#DIV/0!</v>
      </c>
      <c r="H308" s="358" t="e">
        <f t="shared" si="117"/>
        <v>#DIV/0!</v>
      </c>
    </row>
    <row r="309" spans="1:8" ht="14.45" customHeight="1" x14ac:dyDescent="0.25">
      <c r="A309" s="225">
        <v>3221</v>
      </c>
      <c r="B309" s="226" t="s">
        <v>13</v>
      </c>
      <c r="C309" s="227"/>
      <c r="D309" s="228"/>
      <c r="E309" s="228"/>
      <c r="F309" s="228">
        <v>0</v>
      </c>
      <c r="G309" s="213" t="e">
        <f t="shared" si="116"/>
        <v>#DIV/0!</v>
      </c>
      <c r="H309" s="359" t="e">
        <f t="shared" si="117"/>
        <v>#DIV/0!</v>
      </c>
    </row>
    <row r="310" spans="1:8" ht="28.15" customHeight="1" x14ac:dyDescent="0.25">
      <c r="A310" s="229">
        <v>3222</v>
      </c>
      <c r="B310" s="195" t="s">
        <v>130</v>
      </c>
      <c r="C310" s="199"/>
      <c r="D310" s="200"/>
      <c r="E310" s="200"/>
      <c r="F310" s="200"/>
      <c r="G310" s="213" t="e">
        <f t="shared" si="116"/>
        <v>#DIV/0!</v>
      </c>
      <c r="H310" s="359" t="e">
        <f t="shared" si="117"/>
        <v>#DIV/0!</v>
      </c>
    </row>
    <row r="311" spans="1:8" ht="30" x14ac:dyDescent="0.25">
      <c r="A311" s="229">
        <v>3224</v>
      </c>
      <c r="B311" s="195" t="s">
        <v>76</v>
      </c>
      <c r="C311" s="199"/>
      <c r="D311" s="200"/>
      <c r="E311" s="200"/>
      <c r="F311" s="200"/>
      <c r="G311" s="213" t="e">
        <f t="shared" si="116"/>
        <v>#DIV/0!</v>
      </c>
      <c r="H311" s="359" t="e">
        <f t="shared" si="117"/>
        <v>#DIV/0!</v>
      </c>
    </row>
    <row r="312" spans="1:8" x14ac:dyDescent="0.25">
      <c r="A312" s="249">
        <v>3225</v>
      </c>
      <c r="B312" s="215" t="s">
        <v>170</v>
      </c>
      <c r="C312" s="250"/>
      <c r="D312" s="251"/>
      <c r="E312" s="251"/>
      <c r="F312" s="251"/>
      <c r="G312" s="252" t="e">
        <f t="shared" si="116"/>
        <v>#DIV/0!</v>
      </c>
      <c r="H312" s="362" t="e">
        <f t="shared" si="117"/>
        <v>#DIV/0!</v>
      </c>
    </row>
    <row r="313" spans="1:8" x14ac:dyDescent="0.25">
      <c r="A313" s="416" t="s">
        <v>4</v>
      </c>
      <c r="B313" s="416"/>
      <c r="C313" s="201">
        <f>SUM(C307)</f>
        <v>0</v>
      </c>
      <c r="D313" s="201">
        <f>SUM(D307)</f>
        <v>0</v>
      </c>
      <c r="E313" s="201">
        <f>SUM(E307)</f>
        <v>0</v>
      </c>
      <c r="F313" s="201">
        <f>SUM(F307)</f>
        <v>0</v>
      </c>
      <c r="G313" s="234" t="e">
        <f t="shared" si="116"/>
        <v>#DIV/0!</v>
      </c>
      <c r="H313" s="234" t="e">
        <f t="shared" si="117"/>
        <v>#DIV/0!</v>
      </c>
    </row>
    <row r="314" spans="1:8" x14ac:dyDescent="0.25">
      <c r="A314" s="8"/>
      <c r="B314" s="8"/>
      <c r="C314" s="219"/>
      <c r="D314" s="219"/>
      <c r="E314" s="219"/>
      <c r="F314" s="219"/>
      <c r="G314" s="197"/>
      <c r="H314" s="197"/>
    </row>
    <row r="315" spans="1:8" x14ac:dyDescent="0.25">
      <c r="A315" s="10" t="s">
        <v>161</v>
      </c>
      <c r="B315" s="8"/>
      <c r="C315" s="8"/>
      <c r="D315" s="9"/>
      <c r="E315" s="9"/>
      <c r="F315" s="9"/>
      <c r="G315" s="9"/>
      <c r="H315" s="9"/>
    </row>
    <row r="316" spans="1:8" x14ac:dyDescent="0.25">
      <c r="A316" s="379" t="s">
        <v>63</v>
      </c>
      <c r="B316" s="381" t="s">
        <v>3</v>
      </c>
      <c r="C316" s="381" t="s">
        <v>114</v>
      </c>
      <c r="D316" s="375" t="s">
        <v>192</v>
      </c>
      <c r="E316" s="375" t="s">
        <v>193</v>
      </c>
      <c r="F316" s="375" t="s">
        <v>194</v>
      </c>
      <c r="G316" s="375" t="s">
        <v>60</v>
      </c>
      <c r="H316" s="375" t="s">
        <v>60</v>
      </c>
    </row>
    <row r="317" spans="1:8" x14ac:dyDescent="0.25">
      <c r="A317" s="380"/>
      <c r="B317" s="382"/>
      <c r="C317" s="382"/>
      <c r="D317" s="376"/>
      <c r="E317" s="376"/>
      <c r="F317" s="376"/>
      <c r="G317" s="376"/>
      <c r="H317" s="376"/>
    </row>
    <row r="318" spans="1:8" x14ac:dyDescent="0.25">
      <c r="A318" s="408">
        <v>1</v>
      </c>
      <c r="B318" s="408"/>
      <c r="C318" s="202">
        <v>2</v>
      </c>
      <c r="D318" s="203">
        <v>3</v>
      </c>
      <c r="E318" s="203">
        <v>4</v>
      </c>
      <c r="F318" s="203">
        <v>5</v>
      </c>
      <c r="G318" s="203" t="s">
        <v>61</v>
      </c>
      <c r="H318" s="203" t="s">
        <v>62</v>
      </c>
    </row>
    <row r="319" spans="1:8" x14ac:dyDescent="0.25">
      <c r="A319" s="157">
        <v>32</v>
      </c>
      <c r="B319" s="92" t="s">
        <v>9</v>
      </c>
      <c r="C319" s="158">
        <f>SUM(C320,C322)</f>
        <v>0</v>
      </c>
      <c r="D319" s="158">
        <f t="shared" ref="D319:F319" si="119">SUM(D320,D322)</f>
        <v>0</v>
      </c>
      <c r="E319" s="158">
        <f t="shared" si="119"/>
        <v>0</v>
      </c>
      <c r="F319" s="158">
        <f t="shared" si="119"/>
        <v>0</v>
      </c>
      <c r="G319" s="210" t="e">
        <f t="shared" ref="G319:G324" si="120">F319/C319*100</f>
        <v>#DIV/0!</v>
      </c>
      <c r="H319" s="358" t="e">
        <f t="shared" ref="H319:H324" si="121">F319/E319*100</f>
        <v>#DIV/0!</v>
      </c>
    </row>
    <row r="320" spans="1:8" x14ac:dyDescent="0.25">
      <c r="A320" s="224">
        <v>322</v>
      </c>
      <c r="B320" s="196" t="s">
        <v>12</v>
      </c>
      <c r="C320" s="198">
        <f>SUM(C321:C321)</f>
        <v>0</v>
      </c>
      <c r="D320" s="198">
        <f t="shared" ref="D320:F320" si="122">SUM(D321:D321)</f>
        <v>0</v>
      </c>
      <c r="E320" s="198">
        <f t="shared" si="122"/>
        <v>0</v>
      </c>
      <c r="F320" s="198">
        <f t="shared" si="122"/>
        <v>0</v>
      </c>
      <c r="G320" s="210" t="e">
        <f t="shared" si="120"/>
        <v>#DIV/0!</v>
      </c>
      <c r="H320" s="358" t="e">
        <f t="shared" si="121"/>
        <v>#DIV/0!</v>
      </c>
    </row>
    <row r="321" spans="1:8" ht="30" x14ac:dyDescent="0.25">
      <c r="A321" s="229">
        <v>3224</v>
      </c>
      <c r="B321" s="195" t="s">
        <v>76</v>
      </c>
      <c r="C321" s="199">
        <v>0</v>
      </c>
      <c r="D321" s="200"/>
      <c r="E321" s="200"/>
      <c r="F321" s="200"/>
      <c r="G321" s="210" t="e">
        <f t="shared" si="120"/>
        <v>#DIV/0!</v>
      </c>
      <c r="H321" s="358" t="e">
        <f t="shared" si="121"/>
        <v>#DIV/0!</v>
      </c>
    </row>
    <row r="322" spans="1:8" x14ac:dyDescent="0.25">
      <c r="A322" s="224">
        <v>323</v>
      </c>
      <c r="B322" s="196" t="s">
        <v>14</v>
      </c>
      <c r="C322" s="198">
        <f>SUM(C323:C323)</f>
        <v>0</v>
      </c>
      <c r="D322" s="198">
        <f t="shared" ref="D322:F322" si="123">SUM(D323:D323)</f>
        <v>0</v>
      </c>
      <c r="E322" s="198">
        <f t="shared" si="123"/>
        <v>0</v>
      </c>
      <c r="F322" s="198">
        <f t="shared" si="123"/>
        <v>0</v>
      </c>
      <c r="G322" s="210" t="e">
        <f t="shared" si="120"/>
        <v>#DIV/0!</v>
      </c>
      <c r="H322" s="358" t="e">
        <f t="shared" si="121"/>
        <v>#DIV/0!</v>
      </c>
    </row>
    <row r="323" spans="1:8" ht="14.45" customHeight="1" x14ac:dyDescent="0.25">
      <c r="A323" s="249">
        <v>3232</v>
      </c>
      <c r="B323" s="215" t="s">
        <v>81</v>
      </c>
      <c r="C323" s="250"/>
      <c r="D323" s="251"/>
      <c r="E323" s="251"/>
      <c r="F323" s="251"/>
      <c r="G323" s="210" t="e">
        <f t="shared" si="120"/>
        <v>#DIV/0!</v>
      </c>
      <c r="H323" s="363" t="e">
        <f t="shared" si="121"/>
        <v>#DIV/0!</v>
      </c>
    </row>
    <row r="324" spans="1:8" x14ac:dyDescent="0.25">
      <c r="A324" s="416" t="s">
        <v>4</v>
      </c>
      <c r="B324" s="416"/>
      <c r="C324" s="201">
        <f>SUM(C319)</f>
        <v>0</v>
      </c>
      <c r="D324" s="201">
        <f t="shared" ref="D324:F324" si="124">SUM(D319)</f>
        <v>0</v>
      </c>
      <c r="E324" s="201">
        <f t="shared" si="124"/>
        <v>0</v>
      </c>
      <c r="F324" s="201">
        <f t="shared" si="124"/>
        <v>0</v>
      </c>
      <c r="G324" s="234" t="e">
        <f t="shared" si="120"/>
        <v>#DIV/0!</v>
      </c>
      <c r="H324" s="234" t="e">
        <f t="shared" si="121"/>
        <v>#DIV/0!</v>
      </c>
    </row>
    <row r="325" spans="1:8" x14ac:dyDescent="0.25">
      <c r="A325" s="8"/>
      <c r="B325" s="8"/>
      <c r="C325" s="219"/>
      <c r="D325" s="219"/>
      <c r="E325" s="219"/>
      <c r="F325" s="219"/>
      <c r="G325" s="197"/>
      <c r="H325" s="197"/>
    </row>
    <row r="326" spans="1:8" ht="13.15" customHeight="1" x14ac:dyDescent="0.25">
      <c r="A326" s="8"/>
      <c r="B326" s="8"/>
      <c r="C326" s="219"/>
      <c r="D326" s="219"/>
      <c r="E326" s="219"/>
      <c r="F326" s="219"/>
      <c r="G326" s="197"/>
      <c r="H326" s="197"/>
    </row>
    <row r="327" spans="1:8" ht="19.149999999999999" customHeight="1" x14ac:dyDescent="0.25">
      <c r="A327" s="8"/>
      <c r="B327" s="8"/>
      <c r="C327" s="9"/>
      <c r="D327" s="9"/>
      <c r="E327" s="9"/>
      <c r="F327" s="9"/>
      <c r="G327" s="9"/>
      <c r="H327" s="9"/>
    </row>
    <row r="328" spans="1:8" x14ac:dyDescent="0.25">
      <c r="A328" s="8"/>
      <c r="B328" s="8"/>
      <c r="C328" s="219"/>
      <c r="D328" s="219"/>
      <c r="E328" s="219"/>
      <c r="F328" s="219"/>
      <c r="G328" s="197"/>
      <c r="H328" s="197"/>
    </row>
    <row r="329" spans="1:8" x14ac:dyDescent="0.25">
      <c r="A329" s="8"/>
      <c r="B329" s="8"/>
      <c r="C329" s="9"/>
      <c r="D329" s="9"/>
      <c r="E329" s="9"/>
      <c r="F329" s="9"/>
      <c r="G329" s="9"/>
      <c r="H329" s="9"/>
    </row>
    <row r="330" spans="1:8" x14ac:dyDescent="0.25">
      <c r="A330" s="8"/>
      <c r="B330" s="8"/>
      <c r="C330" s="219"/>
      <c r="D330" s="219"/>
      <c r="E330" s="219"/>
      <c r="F330" s="219"/>
      <c r="G330" s="197"/>
      <c r="H330" s="197"/>
    </row>
    <row r="331" spans="1:8" x14ac:dyDescent="0.25">
      <c r="A331" s="8"/>
      <c r="B331" s="8"/>
      <c r="C331" s="9"/>
      <c r="D331" s="9"/>
      <c r="E331" s="9"/>
      <c r="F331" s="9"/>
      <c r="G331" s="9"/>
      <c r="H331" s="9"/>
    </row>
    <row r="332" spans="1:8" x14ac:dyDescent="0.25">
      <c r="A332" s="8"/>
      <c r="B332" s="8"/>
      <c r="C332" s="9"/>
      <c r="D332" s="9"/>
      <c r="E332" s="9"/>
      <c r="F332" s="9"/>
      <c r="G332" s="9"/>
      <c r="H332" s="9"/>
    </row>
    <row r="333" spans="1:8" x14ac:dyDescent="0.25">
      <c r="A333" s="8"/>
      <c r="B333" s="8"/>
      <c r="C333" s="219"/>
      <c r="D333" s="219"/>
      <c r="E333" s="219"/>
      <c r="F333" s="219"/>
      <c r="G333" s="197"/>
      <c r="H333" s="197"/>
    </row>
    <row r="334" spans="1:8" x14ac:dyDescent="0.25">
      <c r="A334" s="8"/>
      <c r="B334" s="8"/>
      <c r="C334" s="9"/>
      <c r="D334" s="9"/>
      <c r="E334" s="9"/>
      <c r="F334" s="9"/>
      <c r="G334" s="9"/>
      <c r="H334" s="9"/>
    </row>
    <row r="335" spans="1:8" x14ac:dyDescent="0.25">
      <c r="A335" s="8"/>
      <c r="B335" s="8"/>
      <c r="C335" s="219"/>
      <c r="D335" s="219"/>
      <c r="E335" s="219"/>
      <c r="F335" s="219"/>
      <c r="G335" s="197"/>
      <c r="H335" s="197"/>
    </row>
    <row r="336" spans="1:8" x14ac:dyDescent="0.25">
      <c r="A336" s="8"/>
      <c r="B336" s="8"/>
      <c r="C336" s="9"/>
      <c r="D336" s="9"/>
      <c r="E336" s="9"/>
      <c r="F336" s="9"/>
      <c r="G336" s="9"/>
      <c r="H336" s="9"/>
    </row>
    <row r="337" spans="1:8" ht="18.75" x14ac:dyDescent="0.25">
      <c r="A337" s="405" t="s">
        <v>181</v>
      </c>
      <c r="B337" s="405"/>
      <c r="C337" s="405"/>
      <c r="D337" s="56"/>
      <c r="E337" s="9"/>
      <c r="F337" s="9"/>
      <c r="G337" s="9"/>
      <c r="H337" s="9"/>
    </row>
    <row r="338" spans="1:8" x14ac:dyDescent="0.25">
      <c r="A338" s="230" t="s">
        <v>172</v>
      </c>
      <c r="B338" s="231"/>
      <c r="C338" s="231"/>
      <c r="D338" s="25"/>
      <c r="E338" s="25"/>
      <c r="F338" s="25"/>
      <c r="G338" s="25"/>
      <c r="H338" s="25"/>
    </row>
    <row r="339" spans="1:8" x14ac:dyDescent="0.25">
      <c r="A339" s="379" t="s">
        <v>63</v>
      </c>
      <c r="B339" s="381" t="s">
        <v>3</v>
      </c>
      <c r="C339" s="381" t="s">
        <v>114</v>
      </c>
      <c r="D339" s="375" t="s">
        <v>192</v>
      </c>
      <c r="E339" s="375" t="s">
        <v>193</v>
      </c>
      <c r="F339" s="375" t="s">
        <v>194</v>
      </c>
      <c r="G339" s="375" t="s">
        <v>60</v>
      </c>
      <c r="H339" s="375" t="s">
        <v>60</v>
      </c>
    </row>
    <row r="340" spans="1:8" x14ac:dyDescent="0.25">
      <c r="A340" s="380"/>
      <c r="B340" s="382"/>
      <c r="C340" s="382"/>
      <c r="D340" s="376"/>
      <c r="E340" s="376"/>
      <c r="F340" s="376"/>
      <c r="G340" s="376"/>
      <c r="H340" s="376"/>
    </row>
    <row r="341" spans="1:8" x14ac:dyDescent="0.25">
      <c r="A341" s="401">
        <v>1</v>
      </c>
      <c r="B341" s="402"/>
      <c r="C341" s="48">
        <v>2</v>
      </c>
      <c r="D341" s="49">
        <v>3</v>
      </c>
      <c r="E341" s="49">
        <v>4</v>
      </c>
      <c r="F341" s="49">
        <v>5</v>
      </c>
      <c r="G341" s="49" t="s">
        <v>61</v>
      </c>
      <c r="H341" s="49" t="s">
        <v>62</v>
      </c>
    </row>
    <row r="342" spans="1:8" ht="25.15" customHeight="1" x14ac:dyDescent="0.25">
      <c r="A342" s="5">
        <v>42</v>
      </c>
      <c r="B342" s="6" t="s">
        <v>20</v>
      </c>
      <c r="C342" s="147">
        <f>SUM(C347,C343)</f>
        <v>0</v>
      </c>
      <c r="D342" s="147">
        <f t="shared" ref="D342:F342" si="125">SUM(D347,D343)</f>
        <v>0</v>
      </c>
      <c r="E342" s="147">
        <f t="shared" si="125"/>
        <v>0</v>
      </c>
      <c r="F342" s="147">
        <f t="shared" si="125"/>
        <v>0</v>
      </c>
      <c r="G342" s="147" t="e">
        <f t="shared" ref="G342:G349" si="126">F342/C342*100</f>
        <v>#DIV/0!</v>
      </c>
      <c r="H342" s="339" t="e">
        <f t="shared" ref="H342:H349" si="127">F342/E342*100</f>
        <v>#DIV/0!</v>
      </c>
    </row>
    <row r="343" spans="1:8" ht="16.899999999999999" customHeight="1" x14ac:dyDescent="0.25">
      <c r="A343" s="23">
        <v>422</v>
      </c>
      <c r="B343" s="24" t="s">
        <v>19</v>
      </c>
      <c r="C343" s="216">
        <f>SUM(C344:C346)</f>
        <v>0</v>
      </c>
      <c r="D343" s="216">
        <f t="shared" ref="D343:F343" si="128">SUM(D344:D346)</f>
        <v>0</v>
      </c>
      <c r="E343" s="216">
        <f t="shared" si="128"/>
        <v>0</v>
      </c>
      <c r="F343" s="216">
        <f t="shared" si="128"/>
        <v>0</v>
      </c>
      <c r="G343" s="147" t="e">
        <f t="shared" si="126"/>
        <v>#DIV/0!</v>
      </c>
      <c r="H343" s="339" t="e">
        <f t="shared" si="127"/>
        <v>#DIV/0!</v>
      </c>
    </row>
    <row r="344" spans="1:8" ht="17.45" customHeight="1" x14ac:dyDescent="0.25">
      <c r="A344" s="214">
        <v>4221</v>
      </c>
      <c r="B344" s="215" t="s">
        <v>93</v>
      </c>
      <c r="C344" s="217">
        <v>0</v>
      </c>
      <c r="D344" s="120"/>
      <c r="E344" s="120">
        <v>0</v>
      </c>
      <c r="F344" s="120">
        <v>0</v>
      </c>
      <c r="G344" s="147" t="e">
        <f t="shared" si="126"/>
        <v>#DIV/0!</v>
      </c>
      <c r="H344" s="339" t="e">
        <f t="shared" si="127"/>
        <v>#DIV/0!</v>
      </c>
    </row>
    <row r="345" spans="1:8" x14ac:dyDescent="0.25">
      <c r="A345" s="214">
        <v>4225</v>
      </c>
      <c r="B345" s="215" t="s">
        <v>148</v>
      </c>
      <c r="C345" s="217">
        <v>0</v>
      </c>
      <c r="D345" s="120"/>
      <c r="E345" s="120">
        <v>0</v>
      </c>
      <c r="F345" s="120">
        <v>0</v>
      </c>
      <c r="G345" s="147" t="e">
        <f t="shared" si="126"/>
        <v>#DIV/0!</v>
      </c>
      <c r="H345" s="339" t="e">
        <f t="shared" si="127"/>
        <v>#DIV/0!</v>
      </c>
    </row>
    <row r="346" spans="1:8" x14ac:dyDescent="0.25">
      <c r="A346" s="214">
        <v>4227</v>
      </c>
      <c r="B346" s="215" t="s">
        <v>126</v>
      </c>
      <c r="C346" s="217">
        <v>0</v>
      </c>
      <c r="D346" s="120"/>
      <c r="E346" s="120">
        <v>0</v>
      </c>
      <c r="F346" s="120">
        <v>0</v>
      </c>
      <c r="G346" s="147" t="e">
        <f t="shared" si="126"/>
        <v>#DIV/0!</v>
      </c>
      <c r="H346" s="339" t="e">
        <f t="shared" si="127"/>
        <v>#DIV/0!</v>
      </c>
    </row>
    <row r="347" spans="1:8" x14ac:dyDescent="0.25">
      <c r="A347" s="23">
        <v>426</v>
      </c>
      <c r="B347" s="24" t="s">
        <v>149</v>
      </c>
      <c r="C347" s="216">
        <f>SUM(C348)</f>
        <v>0</v>
      </c>
      <c r="D347" s="216">
        <f t="shared" ref="D347:F347" si="129">SUM(D348)</f>
        <v>0</v>
      </c>
      <c r="E347" s="216">
        <f t="shared" si="129"/>
        <v>0</v>
      </c>
      <c r="F347" s="216">
        <f t="shared" si="129"/>
        <v>0</v>
      </c>
      <c r="G347" s="147" t="e">
        <f t="shared" si="126"/>
        <v>#DIV/0!</v>
      </c>
      <c r="H347" s="339" t="e">
        <f t="shared" si="127"/>
        <v>#DIV/0!</v>
      </c>
    </row>
    <row r="348" spans="1:8" x14ac:dyDescent="0.25">
      <c r="A348" s="214">
        <v>4262</v>
      </c>
      <c r="B348" s="215" t="s">
        <v>150</v>
      </c>
      <c r="C348" s="217">
        <v>0</v>
      </c>
      <c r="D348" s="120"/>
      <c r="E348" s="120">
        <v>0</v>
      </c>
      <c r="F348" s="120">
        <v>0</v>
      </c>
      <c r="G348" s="152" t="e">
        <f t="shared" si="126"/>
        <v>#DIV/0!</v>
      </c>
      <c r="H348" s="348" t="e">
        <f t="shared" si="127"/>
        <v>#DIV/0!</v>
      </c>
    </row>
    <row r="349" spans="1:8" x14ac:dyDescent="0.25">
      <c r="A349" s="403" t="s">
        <v>4</v>
      </c>
      <c r="B349" s="404"/>
      <c r="C349" s="201">
        <f>SUM(C342)</f>
        <v>0</v>
      </c>
      <c r="D349" s="201">
        <f t="shared" ref="D349:F349" si="130">SUM(D342)</f>
        <v>0</v>
      </c>
      <c r="E349" s="201">
        <f t="shared" si="130"/>
        <v>0</v>
      </c>
      <c r="F349" s="201">
        <f t="shared" si="130"/>
        <v>0</v>
      </c>
      <c r="G349" s="138" t="e">
        <f t="shared" si="126"/>
        <v>#DIV/0!</v>
      </c>
      <c r="H349" s="138" t="e">
        <f t="shared" si="127"/>
        <v>#DIV/0!</v>
      </c>
    </row>
    <row r="350" spans="1:8" x14ac:dyDescent="0.25">
      <c r="A350" s="26"/>
      <c r="B350" s="26"/>
      <c r="C350" s="219"/>
      <c r="D350" s="219"/>
      <c r="E350" s="219"/>
      <c r="F350" s="219"/>
      <c r="G350" s="160"/>
      <c r="H350" s="160"/>
    </row>
    <row r="351" spans="1:8" x14ac:dyDescent="0.25">
      <c r="A351" s="26"/>
      <c r="B351" s="26"/>
      <c r="C351" s="219"/>
      <c r="D351" s="219"/>
      <c r="E351" s="219"/>
      <c r="F351" s="219"/>
      <c r="G351" s="160"/>
      <c r="H351" s="160"/>
    </row>
    <row r="352" spans="1:8" ht="15.6" customHeight="1" x14ac:dyDescent="0.25">
      <c r="A352" s="230" t="s">
        <v>158</v>
      </c>
      <c r="B352" s="231"/>
      <c r="C352" s="231"/>
      <c r="D352" s="25"/>
      <c r="E352" s="25"/>
      <c r="F352" s="25"/>
      <c r="G352" s="25"/>
      <c r="H352" s="25"/>
    </row>
    <row r="353" spans="1:8" x14ac:dyDescent="0.25">
      <c r="A353" s="379" t="s">
        <v>63</v>
      </c>
      <c r="B353" s="381" t="s">
        <v>3</v>
      </c>
      <c r="C353" s="381" t="s">
        <v>114</v>
      </c>
      <c r="D353" s="375" t="s">
        <v>192</v>
      </c>
      <c r="E353" s="375" t="s">
        <v>193</v>
      </c>
      <c r="F353" s="375" t="s">
        <v>194</v>
      </c>
      <c r="G353" s="375" t="s">
        <v>60</v>
      </c>
      <c r="H353" s="375" t="s">
        <v>60</v>
      </c>
    </row>
    <row r="354" spans="1:8" x14ac:dyDescent="0.25">
      <c r="A354" s="380"/>
      <c r="B354" s="382"/>
      <c r="C354" s="382"/>
      <c r="D354" s="376"/>
      <c r="E354" s="376"/>
      <c r="F354" s="376"/>
      <c r="G354" s="376"/>
      <c r="H354" s="376"/>
    </row>
    <row r="355" spans="1:8" x14ac:dyDescent="0.25">
      <c r="A355" s="401">
        <v>1</v>
      </c>
      <c r="B355" s="402"/>
      <c r="C355" s="48">
        <v>2</v>
      </c>
      <c r="D355" s="49">
        <v>3</v>
      </c>
      <c r="E355" s="49">
        <v>4</v>
      </c>
      <c r="F355" s="49">
        <v>5</v>
      </c>
      <c r="G355" s="49" t="s">
        <v>61</v>
      </c>
      <c r="H355" s="49" t="s">
        <v>62</v>
      </c>
    </row>
    <row r="356" spans="1:8" ht="30" x14ac:dyDescent="0.25">
      <c r="A356" s="5">
        <v>42</v>
      </c>
      <c r="B356" s="6" t="s">
        <v>20</v>
      </c>
      <c r="C356" s="147">
        <f>SUM(C357)</f>
        <v>0</v>
      </c>
      <c r="D356" s="147">
        <f t="shared" ref="D356:F356" si="131">SUM(D357)</f>
        <v>0</v>
      </c>
      <c r="E356" s="147">
        <f t="shared" si="131"/>
        <v>0</v>
      </c>
      <c r="F356" s="147">
        <f t="shared" si="131"/>
        <v>0</v>
      </c>
      <c r="G356" s="147" t="e">
        <f>SUM(F356/C356*100)</f>
        <v>#DIV/0!</v>
      </c>
      <c r="H356" s="339" t="e">
        <f>SUM(F356/E356*100)</f>
        <v>#DIV/0!</v>
      </c>
    </row>
    <row r="357" spans="1:8" x14ac:dyDescent="0.25">
      <c r="A357" s="23">
        <v>422</v>
      </c>
      <c r="B357" s="24" t="s">
        <v>19</v>
      </c>
      <c r="C357" s="216">
        <f>SUM(C358:C361)</f>
        <v>0</v>
      </c>
      <c r="D357" s="216">
        <f t="shared" ref="D357:F357" si="132">SUM(D358:D361)</f>
        <v>0</v>
      </c>
      <c r="E357" s="216">
        <f t="shared" si="132"/>
        <v>0</v>
      </c>
      <c r="F357" s="216">
        <f t="shared" si="132"/>
        <v>0</v>
      </c>
      <c r="G357" s="147" t="e">
        <f t="shared" ref="G357:G365" si="133">SUM(F357/C357*100)</f>
        <v>#DIV/0!</v>
      </c>
      <c r="H357" s="339" t="e">
        <f t="shared" ref="H357:H365" si="134">SUM(F357/E357*100)</f>
        <v>#DIV/0!</v>
      </c>
    </row>
    <row r="358" spans="1:8" x14ac:dyDescent="0.25">
      <c r="A358" s="214">
        <v>4221</v>
      </c>
      <c r="B358" s="215" t="s">
        <v>93</v>
      </c>
      <c r="C358" s="217">
        <v>0</v>
      </c>
      <c r="D358" s="120">
        <v>0</v>
      </c>
      <c r="E358" s="120"/>
      <c r="F358" s="120">
        <v>0</v>
      </c>
      <c r="G358" s="171" t="e">
        <f>SUM(F358/C358*100)</f>
        <v>#DIV/0!</v>
      </c>
      <c r="H358" s="340" t="e">
        <f t="shared" si="134"/>
        <v>#DIV/0!</v>
      </c>
    </row>
    <row r="359" spans="1:8" x14ac:dyDescent="0.25">
      <c r="A359" s="214">
        <v>4222</v>
      </c>
      <c r="B359" s="215" t="s">
        <v>94</v>
      </c>
      <c r="C359" s="217">
        <v>0</v>
      </c>
      <c r="D359" s="120">
        <v>0</v>
      </c>
      <c r="E359" s="120"/>
      <c r="F359" s="120">
        <v>0</v>
      </c>
      <c r="G359" s="171" t="e">
        <f>SUM(F359/C359*100)</f>
        <v>#DIV/0!</v>
      </c>
      <c r="H359" s="340" t="e">
        <f t="shared" si="134"/>
        <v>#DIV/0!</v>
      </c>
    </row>
    <row r="360" spans="1:8" x14ac:dyDescent="0.25">
      <c r="A360" s="214">
        <v>4224</v>
      </c>
      <c r="B360" s="215" t="s">
        <v>125</v>
      </c>
      <c r="C360" s="217">
        <v>0</v>
      </c>
      <c r="D360" s="120"/>
      <c r="E360" s="120"/>
      <c r="F360" s="120">
        <v>0</v>
      </c>
      <c r="G360" s="171" t="e">
        <f>SUM(F360/C360*100)</f>
        <v>#DIV/0!</v>
      </c>
      <c r="H360" s="340" t="e">
        <f t="shared" si="134"/>
        <v>#DIV/0!</v>
      </c>
    </row>
    <row r="361" spans="1:8" x14ac:dyDescent="0.25">
      <c r="A361" s="214">
        <v>4227</v>
      </c>
      <c r="B361" s="215" t="s">
        <v>126</v>
      </c>
      <c r="C361" s="217"/>
      <c r="D361" s="120"/>
      <c r="E361" s="120"/>
      <c r="F361" s="120"/>
      <c r="G361" s="171" t="e">
        <f t="shared" si="133"/>
        <v>#DIV/0!</v>
      </c>
      <c r="H361" s="340" t="e">
        <f t="shared" si="134"/>
        <v>#DIV/0!</v>
      </c>
    </row>
    <row r="362" spans="1:8" ht="30" x14ac:dyDescent="0.25">
      <c r="A362" s="5">
        <v>43</v>
      </c>
      <c r="B362" s="6" t="s">
        <v>151</v>
      </c>
      <c r="C362" s="147">
        <f>SUM(C363)</f>
        <v>0</v>
      </c>
      <c r="D362" s="147">
        <f t="shared" ref="D362:F363" si="135">SUM(D363)</f>
        <v>0</v>
      </c>
      <c r="E362" s="147">
        <f t="shared" si="135"/>
        <v>0</v>
      </c>
      <c r="F362" s="147">
        <f t="shared" si="135"/>
        <v>0</v>
      </c>
      <c r="G362" s="147" t="e">
        <f>SUM(F362/C362*100)</f>
        <v>#DIV/0!</v>
      </c>
      <c r="H362" s="339" t="e">
        <f t="shared" si="134"/>
        <v>#DIV/0!</v>
      </c>
    </row>
    <row r="363" spans="1:8" x14ac:dyDescent="0.25">
      <c r="A363" s="23">
        <v>431</v>
      </c>
      <c r="B363" s="24" t="s">
        <v>173</v>
      </c>
      <c r="C363" s="216">
        <f>SUM(C364)</f>
        <v>0</v>
      </c>
      <c r="D363" s="216">
        <f t="shared" si="135"/>
        <v>0</v>
      </c>
      <c r="E363" s="216">
        <f t="shared" si="135"/>
        <v>0</v>
      </c>
      <c r="F363" s="216">
        <f t="shared" si="135"/>
        <v>0</v>
      </c>
      <c r="G363" s="147" t="e">
        <f>SUM(F363/C363*100)</f>
        <v>#DIV/0!</v>
      </c>
      <c r="H363" s="339" t="e">
        <f t="shared" si="134"/>
        <v>#DIV/0!</v>
      </c>
    </row>
    <row r="364" spans="1:8" ht="30" x14ac:dyDescent="0.25">
      <c r="A364" s="214">
        <v>4312</v>
      </c>
      <c r="B364" s="215" t="s">
        <v>152</v>
      </c>
      <c r="C364" s="217">
        <v>0</v>
      </c>
      <c r="D364" s="120"/>
      <c r="E364" s="120"/>
      <c r="F364" s="120">
        <v>0</v>
      </c>
      <c r="G364" s="172" t="e">
        <f>SUM(F364/C364*100)</f>
        <v>#DIV/0!</v>
      </c>
      <c r="H364" s="365" t="e">
        <f t="shared" si="134"/>
        <v>#DIV/0!</v>
      </c>
    </row>
    <row r="365" spans="1:8" x14ac:dyDescent="0.25">
      <c r="A365" s="403" t="s">
        <v>4</v>
      </c>
      <c r="B365" s="404"/>
      <c r="C365" s="201">
        <f>SUM(C356,C362)</f>
        <v>0</v>
      </c>
      <c r="D365" s="201">
        <f t="shared" ref="D365:F365" si="136">SUM(D356,D362)</f>
        <v>0</v>
      </c>
      <c r="E365" s="201">
        <f t="shared" si="136"/>
        <v>0</v>
      </c>
      <c r="F365" s="201">
        <f t="shared" si="136"/>
        <v>0</v>
      </c>
      <c r="G365" s="138" t="e">
        <f t="shared" si="133"/>
        <v>#DIV/0!</v>
      </c>
      <c r="H365" s="138" t="e">
        <f t="shared" si="134"/>
        <v>#DIV/0!</v>
      </c>
    </row>
    <row r="366" spans="1:8" x14ac:dyDescent="0.25">
      <c r="A366" s="26"/>
      <c r="B366" s="26"/>
      <c r="C366" s="219"/>
      <c r="D366" s="219"/>
      <c r="E366" s="219"/>
      <c r="F366" s="219"/>
      <c r="G366" s="160"/>
      <c r="H366" s="160"/>
    </row>
    <row r="367" spans="1:8" ht="13.9" customHeight="1" x14ac:dyDescent="0.25">
      <c r="A367" s="26"/>
      <c r="B367" s="26"/>
      <c r="C367" s="219"/>
      <c r="D367" s="219"/>
      <c r="E367" s="219"/>
      <c r="F367" s="219"/>
      <c r="G367" s="160"/>
      <c r="H367" s="160"/>
    </row>
    <row r="368" spans="1:8" x14ac:dyDescent="0.25">
      <c r="A368" s="230" t="s">
        <v>161</v>
      </c>
      <c r="B368" s="231"/>
      <c r="C368" s="231"/>
      <c r="D368" s="25"/>
      <c r="E368" s="25"/>
      <c r="F368" s="25"/>
      <c r="G368" s="25"/>
      <c r="H368" s="25"/>
    </row>
    <row r="369" spans="1:8" x14ac:dyDescent="0.25">
      <c r="A369" s="379" t="s">
        <v>63</v>
      </c>
      <c r="B369" s="381" t="s">
        <v>3</v>
      </c>
      <c r="C369" s="381" t="s">
        <v>114</v>
      </c>
      <c r="D369" s="375" t="s">
        <v>192</v>
      </c>
      <c r="E369" s="375" t="s">
        <v>193</v>
      </c>
      <c r="F369" s="375" t="s">
        <v>194</v>
      </c>
      <c r="G369" s="375" t="s">
        <v>60</v>
      </c>
      <c r="H369" s="375" t="s">
        <v>60</v>
      </c>
    </row>
    <row r="370" spans="1:8" x14ac:dyDescent="0.25">
      <c r="A370" s="380"/>
      <c r="B370" s="382"/>
      <c r="C370" s="382"/>
      <c r="D370" s="376"/>
      <c r="E370" s="376"/>
      <c r="F370" s="376"/>
      <c r="G370" s="376"/>
      <c r="H370" s="376"/>
    </row>
    <row r="371" spans="1:8" x14ac:dyDescent="0.25">
      <c r="A371" s="401">
        <v>1</v>
      </c>
      <c r="B371" s="402"/>
      <c r="C371" s="48">
        <v>2</v>
      </c>
      <c r="D371" s="49">
        <v>3</v>
      </c>
      <c r="E371" s="49">
        <v>4</v>
      </c>
      <c r="F371" s="49">
        <v>5</v>
      </c>
      <c r="G371" s="49" t="s">
        <v>61</v>
      </c>
      <c r="H371" s="49" t="s">
        <v>62</v>
      </c>
    </row>
    <row r="372" spans="1:8" ht="30" x14ac:dyDescent="0.25">
      <c r="A372" s="5">
        <v>42</v>
      </c>
      <c r="B372" s="6" t="s">
        <v>20</v>
      </c>
      <c r="C372" s="147">
        <f>SUM(C373)</f>
        <v>0</v>
      </c>
      <c r="D372" s="147">
        <f t="shared" ref="D372:F373" si="137">SUM(D373)</f>
        <v>0</v>
      </c>
      <c r="E372" s="147">
        <f t="shared" si="137"/>
        <v>0</v>
      </c>
      <c r="F372" s="147">
        <f t="shared" si="137"/>
        <v>0</v>
      </c>
      <c r="G372" s="147" t="e">
        <f>SUM(F372/C372*100)</f>
        <v>#DIV/0!</v>
      </c>
      <c r="H372" s="339" t="e">
        <f>SUM(F372/E372*100)</f>
        <v>#DIV/0!</v>
      </c>
    </row>
    <row r="373" spans="1:8" x14ac:dyDescent="0.25">
      <c r="A373" s="23">
        <v>422</v>
      </c>
      <c r="B373" s="24" t="s">
        <v>19</v>
      </c>
      <c r="C373" s="216">
        <f>SUM(C374)</f>
        <v>0</v>
      </c>
      <c r="D373" s="216">
        <f t="shared" si="137"/>
        <v>0</v>
      </c>
      <c r="E373" s="216">
        <f t="shared" si="137"/>
        <v>0</v>
      </c>
      <c r="F373" s="216">
        <f t="shared" si="137"/>
        <v>0</v>
      </c>
      <c r="G373" s="147" t="e">
        <f>SUM(F373/C373*100)</f>
        <v>#DIV/0!</v>
      </c>
      <c r="H373" s="339" t="e">
        <f t="shared" ref="H373:H375" si="138">SUM(F373/E373*100)</f>
        <v>#DIV/0!</v>
      </c>
    </row>
    <row r="374" spans="1:8" x14ac:dyDescent="0.25">
      <c r="A374" s="214">
        <v>4227</v>
      </c>
      <c r="B374" s="215" t="s">
        <v>126</v>
      </c>
      <c r="C374" s="217">
        <v>0</v>
      </c>
      <c r="D374" s="120"/>
      <c r="E374" s="120"/>
      <c r="F374" s="120"/>
      <c r="G374" s="172" t="e">
        <f>SUM(F374/C374*100)</f>
        <v>#DIV/0!</v>
      </c>
      <c r="H374" s="365" t="e">
        <f t="shared" si="138"/>
        <v>#DIV/0!</v>
      </c>
    </row>
    <row r="375" spans="1:8" x14ac:dyDescent="0.25">
      <c r="A375" s="403" t="s">
        <v>4</v>
      </c>
      <c r="B375" s="404"/>
      <c r="C375" s="201">
        <f>SUM(C372)</f>
        <v>0</v>
      </c>
      <c r="D375" s="201">
        <f t="shared" ref="D375:F375" si="139">SUM(D372)</f>
        <v>0</v>
      </c>
      <c r="E375" s="201">
        <f t="shared" si="139"/>
        <v>0</v>
      </c>
      <c r="F375" s="201">
        <f t="shared" si="139"/>
        <v>0</v>
      </c>
      <c r="G375" s="138" t="e">
        <f>SUM(F375/C375*100)</f>
        <v>#DIV/0!</v>
      </c>
      <c r="H375" s="138" t="e">
        <f t="shared" si="138"/>
        <v>#DIV/0!</v>
      </c>
    </row>
    <row r="376" spans="1:8" ht="19.5" x14ac:dyDescent="0.35">
      <c r="A376" s="412" t="s">
        <v>44</v>
      </c>
      <c r="B376" s="413"/>
      <c r="C376" s="220">
        <f>SUM(C262+C290+C301+C313+C324+C349+C365+C375)</f>
        <v>2409579</v>
      </c>
      <c r="D376" s="220">
        <f t="shared" ref="D376:F376" si="140">SUM(D262+D290+D301+D313+D324+D349+D365+D375)</f>
        <v>5376260</v>
      </c>
      <c r="E376" s="220">
        <f t="shared" si="140"/>
        <v>5376260</v>
      </c>
      <c r="F376" s="220">
        <f t="shared" si="140"/>
        <v>2563888.04</v>
      </c>
      <c r="G376" s="221">
        <f>F376/C376*100</f>
        <v>106.40398343445059</v>
      </c>
      <c r="H376" s="221">
        <f>F376/E376*100</f>
        <v>47.689063400951589</v>
      </c>
    </row>
    <row r="377" spans="1:8" ht="19.5" x14ac:dyDescent="0.35">
      <c r="A377" s="44"/>
      <c r="B377" s="44"/>
      <c r="C377" s="44"/>
      <c r="D377" s="44"/>
      <c r="E377" s="44"/>
      <c r="F377" s="44"/>
      <c r="G377" s="44"/>
      <c r="H377" s="44"/>
    </row>
    <row r="378" spans="1:8" ht="19.5" x14ac:dyDescent="0.35">
      <c r="A378" s="44"/>
      <c r="B378" s="44"/>
      <c r="C378" s="44"/>
      <c r="D378" s="44"/>
      <c r="E378" s="44"/>
      <c r="F378" s="44"/>
      <c r="G378" s="44"/>
      <c r="H378" s="44"/>
    </row>
    <row r="379" spans="1:8" ht="19.5" x14ac:dyDescent="0.35">
      <c r="A379" s="44"/>
      <c r="B379" s="44"/>
      <c r="C379" s="44"/>
      <c r="D379" s="44"/>
      <c r="E379" s="44"/>
      <c r="F379" s="44"/>
      <c r="G379" s="44"/>
      <c r="H379" s="44"/>
    </row>
    <row r="380" spans="1:8" ht="20.25" x14ac:dyDescent="0.3">
      <c r="A380" s="407" t="s">
        <v>22</v>
      </c>
      <c r="B380" s="407"/>
      <c r="C380" s="407"/>
      <c r="D380" s="407"/>
      <c r="E380" s="407"/>
      <c r="F380" s="407"/>
      <c r="G380" s="407"/>
    </row>
    <row r="381" spans="1:8" x14ac:dyDescent="0.25">
      <c r="D381" s="28"/>
      <c r="E381" s="28"/>
      <c r="F381" s="28"/>
      <c r="G381" s="28"/>
    </row>
    <row r="382" spans="1:8" x14ac:dyDescent="0.25">
      <c r="A382" s="379" t="s">
        <v>63</v>
      </c>
      <c r="B382" s="381" t="s">
        <v>3</v>
      </c>
      <c r="C382" s="381" t="s">
        <v>199</v>
      </c>
      <c r="D382" s="375" t="s">
        <v>192</v>
      </c>
      <c r="E382" s="375" t="s">
        <v>193</v>
      </c>
      <c r="F382" s="375" t="s">
        <v>194</v>
      </c>
      <c r="G382" s="375" t="s">
        <v>60</v>
      </c>
      <c r="H382" s="375" t="s">
        <v>60</v>
      </c>
    </row>
    <row r="383" spans="1:8" x14ac:dyDescent="0.25">
      <c r="A383" s="380"/>
      <c r="B383" s="382"/>
      <c r="C383" s="382"/>
      <c r="D383" s="376"/>
      <c r="E383" s="376"/>
      <c r="F383" s="376"/>
      <c r="G383" s="376"/>
      <c r="H383" s="376"/>
    </row>
    <row r="384" spans="1:8" x14ac:dyDescent="0.25">
      <c r="A384" s="401">
        <v>1</v>
      </c>
      <c r="B384" s="402"/>
      <c r="C384" s="48">
        <v>2</v>
      </c>
      <c r="D384" s="49">
        <v>3</v>
      </c>
      <c r="E384" s="49">
        <v>4</v>
      </c>
      <c r="F384" s="49">
        <v>5</v>
      </c>
      <c r="G384" s="49" t="s">
        <v>61</v>
      </c>
      <c r="H384" s="49" t="s">
        <v>62</v>
      </c>
    </row>
    <row r="385" spans="1:8" x14ac:dyDescent="0.25">
      <c r="A385" s="82">
        <v>1</v>
      </c>
      <c r="B385" s="78" t="s">
        <v>0</v>
      </c>
      <c r="C385" s="147">
        <f>SUM(C135+C262)</f>
        <v>2409579</v>
      </c>
      <c r="D385" s="147">
        <f>SUM(D135+D262)</f>
        <v>5376260</v>
      </c>
      <c r="E385" s="147">
        <f>SUM(E135+E262)</f>
        <v>5376260</v>
      </c>
      <c r="F385" s="147">
        <f>SUM(F135+F262)</f>
        <v>2563888.04</v>
      </c>
      <c r="G385" s="147">
        <f>F385/C385*100</f>
        <v>106.40398343445059</v>
      </c>
      <c r="H385" s="339">
        <f>F385/E385*100</f>
        <v>47.689063400951589</v>
      </c>
    </row>
    <row r="386" spans="1:8" x14ac:dyDescent="0.25">
      <c r="A386" s="83">
        <v>3</v>
      </c>
      <c r="B386" s="73" t="s">
        <v>23</v>
      </c>
      <c r="C386" s="153">
        <f>SUM(C290+C349)</f>
        <v>0</v>
      </c>
      <c r="D386" s="153">
        <f>SUM(D290+D349)</f>
        <v>0</v>
      </c>
      <c r="E386" s="153">
        <f>SUM(E290+E349)</f>
        <v>0</v>
      </c>
      <c r="F386" s="153">
        <f>SUM(F290+F349)</f>
        <v>0</v>
      </c>
      <c r="G386" s="147" t="e">
        <f t="shared" ref="G386:G393" si="141">F386/C386*100</f>
        <v>#DIV/0!</v>
      </c>
      <c r="H386" s="339" t="e">
        <f t="shared" ref="H386:H393" si="142">F386/E386*100</f>
        <v>#DIV/0!</v>
      </c>
    </row>
    <row r="387" spans="1:8" x14ac:dyDescent="0.25">
      <c r="A387" s="83"/>
      <c r="B387" s="73" t="s">
        <v>106</v>
      </c>
      <c r="C387" s="153">
        <f>C106</f>
        <v>0</v>
      </c>
      <c r="D387" s="153">
        <f t="shared" ref="D387:F387" si="143">D106</f>
        <v>0</v>
      </c>
      <c r="E387" s="153">
        <f t="shared" si="143"/>
        <v>0</v>
      </c>
      <c r="F387" s="153">
        <f t="shared" si="143"/>
        <v>0</v>
      </c>
      <c r="G387" s="147" t="e">
        <f t="shared" si="141"/>
        <v>#DIV/0!</v>
      </c>
      <c r="H387" s="339" t="e">
        <f t="shared" si="142"/>
        <v>#DIV/0!</v>
      </c>
    </row>
    <row r="388" spans="1:8" x14ac:dyDescent="0.25">
      <c r="A388" s="83">
        <v>4</v>
      </c>
      <c r="B388" s="73" t="s">
        <v>1</v>
      </c>
      <c r="C388" s="153">
        <f>SUM(C191,C235)</f>
        <v>4019003</v>
      </c>
      <c r="D388" s="153">
        <f t="shared" ref="D388:F388" si="144">SUM(D191,D235)</f>
        <v>7580000</v>
      </c>
      <c r="E388" s="153">
        <f t="shared" si="144"/>
        <v>8233296</v>
      </c>
      <c r="F388" s="153">
        <f t="shared" si="144"/>
        <v>4595627.9400000004</v>
      </c>
      <c r="G388" s="147">
        <f t="shared" si="141"/>
        <v>114.34746229350911</v>
      </c>
      <c r="H388" s="339">
        <f t="shared" si="142"/>
        <v>55.817596500842434</v>
      </c>
    </row>
    <row r="389" spans="1:8" x14ac:dyDescent="0.25">
      <c r="A389" s="83"/>
      <c r="B389" s="73" t="s">
        <v>107</v>
      </c>
      <c r="C389" s="153">
        <f>SUM(C200)</f>
        <v>0</v>
      </c>
      <c r="D389" s="153">
        <f t="shared" ref="D389:F389" si="145">SUM(D200)</f>
        <v>0</v>
      </c>
      <c r="E389" s="153">
        <f t="shared" si="145"/>
        <v>0</v>
      </c>
      <c r="F389" s="153">
        <f t="shared" si="145"/>
        <v>0</v>
      </c>
      <c r="G389" s="147" t="e">
        <f t="shared" si="141"/>
        <v>#DIV/0!</v>
      </c>
      <c r="H389" s="339" t="e">
        <f t="shared" si="142"/>
        <v>#DIV/0!</v>
      </c>
    </row>
    <row r="390" spans="1:8" x14ac:dyDescent="0.25">
      <c r="A390" s="83">
        <v>5</v>
      </c>
      <c r="B390" s="73" t="s">
        <v>24</v>
      </c>
      <c r="C390" s="153">
        <f>SUM(C218+C301)</f>
        <v>0</v>
      </c>
      <c r="D390" s="153">
        <f t="shared" ref="D390:F390" si="146">SUM(D218+D301)</f>
        <v>0</v>
      </c>
      <c r="E390" s="153">
        <f t="shared" si="146"/>
        <v>0</v>
      </c>
      <c r="F390" s="153">
        <f t="shared" si="146"/>
        <v>0</v>
      </c>
      <c r="G390" s="147" t="e">
        <f t="shared" si="141"/>
        <v>#DIV/0!</v>
      </c>
      <c r="H390" s="339" t="e">
        <f t="shared" si="142"/>
        <v>#DIV/0!</v>
      </c>
    </row>
    <row r="391" spans="1:8" x14ac:dyDescent="0.25">
      <c r="A391" s="84"/>
      <c r="B391" s="81" t="s">
        <v>108</v>
      </c>
      <c r="C391" s="235"/>
      <c r="D391" s="235"/>
      <c r="E391" s="235"/>
      <c r="F391" s="235"/>
      <c r="G391" s="147" t="e">
        <f t="shared" si="141"/>
        <v>#DIV/0!</v>
      </c>
      <c r="H391" s="339" t="e">
        <f t="shared" si="142"/>
        <v>#DIV/0!</v>
      </c>
    </row>
    <row r="392" spans="1:8" x14ac:dyDescent="0.25">
      <c r="A392" s="84">
        <v>6</v>
      </c>
      <c r="B392" s="81" t="s">
        <v>167</v>
      </c>
      <c r="C392" s="235">
        <f>SUM(C313+C365)</f>
        <v>0</v>
      </c>
      <c r="D392" s="235">
        <f t="shared" ref="D392:F392" si="147">SUM(D313+D365)</f>
        <v>0</v>
      </c>
      <c r="E392" s="235">
        <f t="shared" si="147"/>
        <v>0</v>
      </c>
      <c r="F392" s="235">
        <f t="shared" si="147"/>
        <v>0</v>
      </c>
      <c r="G392" s="147" t="e">
        <f t="shared" si="141"/>
        <v>#DIV/0!</v>
      </c>
      <c r="H392" s="339" t="e">
        <f t="shared" si="142"/>
        <v>#DIV/0!</v>
      </c>
    </row>
    <row r="393" spans="1:8" ht="30" x14ac:dyDescent="0.25">
      <c r="A393" s="84">
        <v>7</v>
      </c>
      <c r="B393" s="232" t="s">
        <v>174</v>
      </c>
      <c r="C393" s="235">
        <f>SUM(C375+C324)</f>
        <v>0</v>
      </c>
      <c r="D393" s="235">
        <f t="shared" ref="D393:F393" si="148">SUM(D375+D324)</f>
        <v>0</v>
      </c>
      <c r="E393" s="235">
        <f t="shared" si="148"/>
        <v>0</v>
      </c>
      <c r="F393" s="235">
        <f t="shared" si="148"/>
        <v>0</v>
      </c>
      <c r="G393" s="147" t="e">
        <f t="shared" si="141"/>
        <v>#DIV/0!</v>
      </c>
      <c r="H393" s="339" t="e">
        <f t="shared" si="142"/>
        <v>#DIV/0!</v>
      </c>
    </row>
    <row r="394" spans="1:8" x14ac:dyDescent="0.25">
      <c r="A394" s="399" t="s">
        <v>98</v>
      </c>
      <c r="B394" s="400"/>
      <c r="C394" s="236">
        <f>SUM(C385:C393)</f>
        <v>6428582</v>
      </c>
      <c r="D394" s="236">
        <f t="shared" ref="D394:F394" si="149">SUM(D385:D393)</f>
        <v>12956260</v>
      </c>
      <c r="E394" s="236">
        <f t="shared" si="149"/>
        <v>13609556</v>
      </c>
      <c r="F394" s="236">
        <f t="shared" si="149"/>
        <v>7159515.9800000004</v>
      </c>
      <c r="G394" s="236">
        <f>F394/C394*100</f>
        <v>111.3700654358924</v>
      </c>
      <c r="H394" s="364">
        <f>F394/E394*100</f>
        <v>52.606536025128229</v>
      </c>
    </row>
    <row r="395" spans="1:8" x14ac:dyDescent="0.25">
      <c r="C395" s="62"/>
      <c r="D395" s="62"/>
      <c r="E395" s="62"/>
      <c r="F395" s="62"/>
    </row>
    <row r="396" spans="1:8" x14ac:dyDescent="0.25">
      <c r="C396" s="62"/>
      <c r="D396" s="62"/>
      <c r="E396" s="62"/>
      <c r="F396" s="62"/>
    </row>
    <row r="397" spans="1:8" x14ac:dyDescent="0.25">
      <c r="C397" s="62"/>
      <c r="D397" s="62"/>
      <c r="E397" s="62"/>
      <c r="F397" s="62"/>
    </row>
    <row r="398" spans="1:8" x14ac:dyDescent="0.25">
      <c r="C398" s="62"/>
      <c r="D398" s="62"/>
      <c r="E398" s="62"/>
      <c r="F398" s="62"/>
    </row>
    <row r="399" spans="1:8" x14ac:dyDescent="0.25">
      <c r="C399" s="62"/>
      <c r="D399" s="62"/>
      <c r="E399" s="62"/>
      <c r="F399" s="62"/>
    </row>
    <row r="400" spans="1:8" x14ac:dyDescent="0.25">
      <c r="C400" s="62"/>
      <c r="D400" s="62"/>
      <c r="E400" s="62"/>
      <c r="F400" s="62"/>
    </row>
    <row r="401" spans="3:6" x14ac:dyDescent="0.25">
      <c r="C401" s="62"/>
      <c r="D401" s="62"/>
      <c r="E401" s="62"/>
      <c r="F401" s="62"/>
    </row>
    <row r="402" spans="3:6" x14ac:dyDescent="0.25">
      <c r="C402" s="62"/>
      <c r="D402" s="62"/>
      <c r="E402" s="62"/>
      <c r="F402" s="62"/>
    </row>
    <row r="403" spans="3:6" x14ac:dyDescent="0.25">
      <c r="C403" s="62"/>
      <c r="D403" s="62"/>
      <c r="E403" s="62"/>
      <c r="F403" s="62"/>
    </row>
    <row r="404" spans="3:6" x14ac:dyDescent="0.25">
      <c r="C404" s="62"/>
      <c r="D404" s="62"/>
      <c r="E404" s="62"/>
      <c r="F404" s="62"/>
    </row>
    <row r="405" spans="3:6" x14ac:dyDescent="0.25">
      <c r="C405" s="62"/>
      <c r="D405" s="62"/>
      <c r="E405" s="62"/>
      <c r="F405" s="62"/>
    </row>
    <row r="406" spans="3:6" x14ac:dyDescent="0.25">
      <c r="C406" s="62"/>
      <c r="D406" s="62"/>
      <c r="E406" s="62"/>
      <c r="F406" s="62"/>
    </row>
    <row r="407" spans="3:6" x14ac:dyDescent="0.25">
      <c r="C407" s="62"/>
      <c r="D407" s="62"/>
      <c r="E407" s="62"/>
      <c r="F407" s="62"/>
    </row>
    <row r="408" spans="3:6" x14ac:dyDescent="0.25">
      <c r="C408" s="62"/>
      <c r="D408" s="62"/>
      <c r="E408" s="62"/>
      <c r="F408" s="62"/>
    </row>
    <row r="409" spans="3:6" x14ac:dyDescent="0.25">
      <c r="C409" s="62"/>
      <c r="D409" s="62"/>
      <c r="E409" s="62"/>
      <c r="F409" s="62"/>
    </row>
    <row r="410" spans="3:6" x14ac:dyDescent="0.25">
      <c r="C410" s="62"/>
      <c r="D410" s="62"/>
      <c r="E410" s="62"/>
      <c r="F410" s="62"/>
    </row>
    <row r="411" spans="3:6" x14ac:dyDescent="0.25">
      <c r="C411" s="62"/>
      <c r="D411" s="62"/>
      <c r="E411" s="62"/>
      <c r="F411" s="62"/>
    </row>
    <row r="412" spans="3:6" x14ac:dyDescent="0.25">
      <c r="C412" s="62"/>
      <c r="D412" s="62"/>
      <c r="E412" s="62"/>
      <c r="F412" s="62"/>
    </row>
    <row r="413" spans="3:6" x14ac:dyDescent="0.25">
      <c r="C413" s="62"/>
      <c r="D413" s="62"/>
      <c r="E413" s="62"/>
      <c r="F413" s="62"/>
    </row>
    <row r="414" spans="3:6" x14ac:dyDescent="0.25">
      <c r="C414" s="62"/>
      <c r="D414" s="62"/>
      <c r="E414" s="62"/>
      <c r="F414" s="62"/>
    </row>
    <row r="415" spans="3:6" x14ac:dyDescent="0.25">
      <c r="C415" s="62"/>
      <c r="D415" s="62"/>
      <c r="E415" s="62"/>
      <c r="F415" s="62"/>
    </row>
    <row r="416" spans="3:6" x14ac:dyDescent="0.25">
      <c r="C416" s="62"/>
      <c r="D416" s="62"/>
      <c r="E416" s="62"/>
      <c r="F416" s="62"/>
    </row>
    <row r="417" spans="3:6" x14ac:dyDescent="0.25">
      <c r="C417" s="62"/>
      <c r="D417" s="62"/>
      <c r="E417" s="62"/>
      <c r="F417" s="62"/>
    </row>
    <row r="418" spans="3:6" x14ac:dyDescent="0.25">
      <c r="C418" s="62"/>
      <c r="D418" s="62"/>
      <c r="E418" s="62"/>
      <c r="F418" s="62"/>
    </row>
    <row r="419" spans="3:6" x14ac:dyDescent="0.25">
      <c r="C419" s="62"/>
      <c r="D419" s="62"/>
      <c r="E419" s="62"/>
      <c r="F419" s="62"/>
    </row>
    <row r="420" spans="3:6" x14ac:dyDescent="0.25">
      <c r="C420" s="62"/>
      <c r="D420" s="62"/>
      <c r="E420" s="62"/>
      <c r="F420" s="62"/>
    </row>
    <row r="421" spans="3:6" x14ac:dyDescent="0.25">
      <c r="C421" s="62"/>
      <c r="D421" s="62"/>
      <c r="E421" s="62"/>
      <c r="F421" s="62"/>
    </row>
  </sheetData>
  <mergeCells count="251">
    <mergeCell ref="D369:D370"/>
    <mergeCell ref="E369:E370"/>
    <mergeCell ref="F369:F370"/>
    <mergeCell ref="G369:G370"/>
    <mergeCell ref="H369:H370"/>
    <mergeCell ref="A2:H2"/>
    <mergeCell ref="A1:H1"/>
    <mergeCell ref="A125:H125"/>
    <mergeCell ref="D353:D354"/>
    <mergeCell ref="E353:E354"/>
    <mergeCell ref="F353:F354"/>
    <mergeCell ref="G353:G354"/>
    <mergeCell ref="H353:H354"/>
    <mergeCell ref="A355:B355"/>
    <mergeCell ref="D339:D340"/>
    <mergeCell ref="E339:E340"/>
    <mergeCell ref="F339:F340"/>
    <mergeCell ref="A324:B324"/>
    <mergeCell ref="G339:G340"/>
    <mergeCell ref="H339:H340"/>
    <mergeCell ref="A341:B341"/>
    <mergeCell ref="A349:B349"/>
    <mergeCell ref="C304:C305"/>
    <mergeCell ref="D304:D305"/>
    <mergeCell ref="F266:F267"/>
    <mergeCell ref="G266:G267"/>
    <mergeCell ref="H266:H267"/>
    <mergeCell ref="A313:B313"/>
    <mergeCell ref="A316:A317"/>
    <mergeCell ref="B316:B317"/>
    <mergeCell ref="C316:C317"/>
    <mergeCell ref="D316:D317"/>
    <mergeCell ref="E316:E317"/>
    <mergeCell ref="F316:F317"/>
    <mergeCell ref="G316:G317"/>
    <mergeCell ref="H316:H317"/>
    <mergeCell ref="E304:E305"/>
    <mergeCell ref="F304:F305"/>
    <mergeCell ref="G304:G305"/>
    <mergeCell ref="H304:H305"/>
    <mergeCell ref="A306:B306"/>
    <mergeCell ref="G204:G205"/>
    <mergeCell ref="E204:E205"/>
    <mergeCell ref="F204:F205"/>
    <mergeCell ref="E78:E79"/>
    <mergeCell ref="B26:B27"/>
    <mergeCell ref="G39:G40"/>
    <mergeCell ref="E39:E40"/>
    <mergeCell ref="H26:H27"/>
    <mergeCell ref="A28:B28"/>
    <mergeCell ref="A26:A27"/>
    <mergeCell ref="F39:F40"/>
    <mergeCell ref="C26:C27"/>
    <mergeCell ref="D26:D27"/>
    <mergeCell ref="E26:E27"/>
    <mergeCell ref="A39:A40"/>
    <mergeCell ref="H39:H40"/>
    <mergeCell ref="G93:G94"/>
    <mergeCell ref="H93:H94"/>
    <mergeCell ref="D93:D94"/>
    <mergeCell ref="H204:H205"/>
    <mergeCell ref="H129:H130"/>
    <mergeCell ref="H78:H79"/>
    <mergeCell ref="A80:B80"/>
    <mergeCell ref="C204:C205"/>
    <mergeCell ref="G194:G195"/>
    <mergeCell ref="B194:B195"/>
    <mergeCell ref="D194:D195"/>
    <mergeCell ref="H194:H195"/>
    <mergeCell ref="E139:E140"/>
    <mergeCell ref="A96:B96"/>
    <mergeCell ref="A97:B97"/>
    <mergeCell ref="C129:C130"/>
    <mergeCell ref="E129:E130"/>
    <mergeCell ref="G139:G140"/>
    <mergeCell ref="A191:B191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A103:B103"/>
    <mergeCell ref="A104:B104"/>
    <mergeCell ref="A105:B105"/>
    <mergeCell ref="A106:B106"/>
    <mergeCell ref="H382:H383"/>
    <mergeCell ref="A380:G380"/>
    <mergeCell ref="D224:D225"/>
    <mergeCell ref="H224:H225"/>
    <mergeCell ref="A382:A383"/>
    <mergeCell ref="A235:B235"/>
    <mergeCell ref="A244:A245"/>
    <mergeCell ref="B244:B245"/>
    <mergeCell ref="C244:C245"/>
    <mergeCell ref="D244:D245"/>
    <mergeCell ref="E244:E245"/>
    <mergeCell ref="F244:F245"/>
    <mergeCell ref="G244:G245"/>
    <mergeCell ref="C224:C225"/>
    <mergeCell ref="A293:A294"/>
    <mergeCell ref="H293:H294"/>
    <mergeCell ref="H244:H245"/>
    <mergeCell ref="A246:B246"/>
    <mergeCell ref="A262:B262"/>
    <mergeCell ref="A266:A267"/>
    <mergeCell ref="B266:B267"/>
    <mergeCell ref="C266:C267"/>
    <mergeCell ref="D266:D267"/>
    <mergeCell ref="E266:E267"/>
    <mergeCell ref="C7:C8"/>
    <mergeCell ref="G7:G8"/>
    <mergeCell ref="A9:B9"/>
    <mergeCell ref="A129:A130"/>
    <mergeCell ref="B129:B130"/>
    <mergeCell ref="G382:G383"/>
    <mergeCell ref="E224:E225"/>
    <mergeCell ref="F224:F225"/>
    <mergeCell ref="G224:G225"/>
    <mergeCell ref="A226:B226"/>
    <mergeCell ref="A108:B108"/>
    <mergeCell ref="A109:B109"/>
    <mergeCell ref="A200:B200"/>
    <mergeCell ref="A204:A205"/>
    <mergeCell ref="A221:C221"/>
    <mergeCell ref="C293:C294"/>
    <mergeCell ref="D293:D294"/>
    <mergeCell ref="E293:E294"/>
    <mergeCell ref="F293:F294"/>
    <mergeCell ref="G293:G294"/>
    <mergeCell ref="A295:B295"/>
    <mergeCell ref="A301:B301"/>
    <mergeCell ref="A218:B218"/>
    <mergeCell ref="A19:B19"/>
    <mergeCell ref="F17:F18"/>
    <mergeCell ref="D129:D130"/>
    <mergeCell ref="A135:B135"/>
    <mergeCell ref="A48:B48"/>
    <mergeCell ref="A35:B35"/>
    <mergeCell ref="A41:B41"/>
    <mergeCell ref="B39:B40"/>
    <mergeCell ref="C39:C40"/>
    <mergeCell ref="D39:D40"/>
    <mergeCell ref="A70:B70"/>
    <mergeCell ref="A22:B22"/>
    <mergeCell ref="B51:B52"/>
    <mergeCell ref="C93:C94"/>
    <mergeCell ref="C51:C52"/>
    <mergeCell ref="F60:F61"/>
    <mergeCell ref="A126:D126"/>
    <mergeCell ref="A98:B98"/>
    <mergeCell ref="F93:F94"/>
    <mergeCell ref="E51:E52"/>
    <mergeCell ref="A78:A79"/>
    <mergeCell ref="B78:B79"/>
    <mergeCell ref="C78:C79"/>
    <mergeCell ref="D78:D79"/>
    <mergeCell ref="F78:F79"/>
    <mergeCell ref="H17:H18"/>
    <mergeCell ref="A17:A18"/>
    <mergeCell ref="B17:B18"/>
    <mergeCell ref="C17:C18"/>
    <mergeCell ref="D17:D18"/>
    <mergeCell ref="H60:H61"/>
    <mergeCell ref="A7:A8"/>
    <mergeCell ref="H7:H8"/>
    <mergeCell ref="A13:B13"/>
    <mergeCell ref="B7:B8"/>
    <mergeCell ref="D7:D8"/>
    <mergeCell ref="E7:E8"/>
    <mergeCell ref="E60:E61"/>
    <mergeCell ref="F7:F8"/>
    <mergeCell ref="E17:E18"/>
    <mergeCell ref="G17:G18"/>
    <mergeCell ref="A60:A61"/>
    <mergeCell ref="G51:G52"/>
    <mergeCell ref="F51:F52"/>
    <mergeCell ref="A57:B57"/>
    <mergeCell ref="G26:G27"/>
    <mergeCell ref="F26:F27"/>
    <mergeCell ref="H51:H52"/>
    <mergeCell ref="A53:B53"/>
    <mergeCell ref="B204:B205"/>
    <mergeCell ref="D204:D205"/>
    <mergeCell ref="A93:A94"/>
    <mergeCell ref="B93:B94"/>
    <mergeCell ref="A90:B90"/>
    <mergeCell ref="A51:A52"/>
    <mergeCell ref="D51:D52"/>
    <mergeCell ref="A196:B196"/>
    <mergeCell ref="A139:A140"/>
    <mergeCell ref="A62:B62"/>
    <mergeCell ref="B60:B61"/>
    <mergeCell ref="C60:C61"/>
    <mergeCell ref="D60:D61"/>
    <mergeCell ref="A76:H76"/>
    <mergeCell ref="G78:G79"/>
    <mergeCell ref="A72:B72"/>
    <mergeCell ref="G60:G61"/>
    <mergeCell ref="A131:B131"/>
    <mergeCell ref="A87:B87"/>
    <mergeCell ref="H139:H140"/>
    <mergeCell ref="A141:B141"/>
    <mergeCell ref="C194:C195"/>
    <mergeCell ref="E194:E195"/>
    <mergeCell ref="F194:F195"/>
    <mergeCell ref="A206:B206"/>
    <mergeCell ref="A384:B384"/>
    <mergeCell ref="B382:B383"/>
    <mergeCell ref="C382:C383"/>
    <mergeCell ref="A224:A225"/>
    <mergeCell ref="B224:B225"/>
    <mergeCell ref="A237:B237"/>
    <mergeCell ref="A268:B268"/>
    <mergeCell ref="A290:B290"/>
    <mergeCell ref="A376:B376"/>
    <mergeCell ref="A304:A305"/>
    <mergeCell ref="B304:B305"/>
    <mergeCell ref="A318:B318"/>
    <mergeCell ref="A353:A354"/>
    <mergeCell ref="B353:B354"/>
    <mergeCell ref="A365:B365"/>
    <mergeCell ref="A369:A370"/>
    <mergeCell ref="B369:B370"/>
    <mergeCell ref="C369:C370"/>
    <mergeCell ref="A394:B394"/>
    <mergeCell ref="D382:D383"/>
    <mergeCell ref="E382:E383"/>
    <mergeCell ref="F382:F383"/>
    <mergeCell ref="A4:H4"/>
    <mergeCell ref="C353:C354"/>
    <mergeCell ref="A371:B371"/>
    <mergeCell ref="A375:B375"/>
    <mergeCell ref="A337:C337"/>
    <mergeCell ref="A339:A340"/>
    <mergeCell ref="B339:B340"/>
    <mergeCell ref="B293:B294"/>
    <mergeCell ref="C339:C340"/>
    <mergeCell ref="A89:B89"/>
    <mergeCell ref="F129:F130"/>
    <mergeCell ref="C139:C140"/>
    <mergeCell ref="A95:B95"/>
    <mergeCell ref="A122:H122"/>
    <mergeCell ref="G129:G130"/>
    <mergeCell ref="B139:B140"/>
    <mergeCell ref="D139:D140"/>
    <mergeCell ref="F139:F140"/>
    <mergeCell ref="E93:E94"/>
    <mergeCell ref="A194:A195"/>
  </mergeCells>
  <pageMargins left="0.11811023622047245" right="0.11811023622047245" top="0.74803149606299213" bottom="0.74803149606299213" header="0.31496062992125984" footer="0.31496062992125984"/>
  <pageSetup paperSize="9" scale="70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Prihodi i rashodi po ekonomskoj</vt:lpstr>
      <vt:lpstr>Prihodi i rashodi EK,FUN I 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Korisnik</cp:lastModifiedBy>
  <cp:lastPrinted>2022-07-14T08:51:55Z</cp:lastPrinted>
  <dcterms:created xsi:type="dcterms:W3CDTF">1996-10-14T23:33:28Z</dcterms:created>
  <dcterms:modified xsi:type="dcterms:W3CDTF">2023-01-25T12:22:51Z</dcterms:modified>
</cp:coreProperties>
</file>