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376" windowHeight="8976" activeTab="0"/>
  </bookViews>
  <sheets>
    <sheet name="OPĆI DIO" sheetId="1" r:id="rId1"/>
    <sheet name="PLAN PRIHODA" sheetId="2" r:id="rId2"/>
    <sheet name="PLAN RASHODA I IZDATAKA 2022" sheetId="3" r:id="rId3"/>
    <sheet name="PLAN RASHODA I IZDATAKA 2023" sheetId="4" r:id="rId4"/>
    <sheet name="PLAN RASHODA I IZDATAKA 2024" sheetId="5" r:id="rId5"/>
  </sheets>
  <definedNames>
    <definedName name="_xlnm.Print_Titles" localSheetId="1">'PLAN PRIHODA'!$2:$2</definedName>
    <definedName name="_xlnm.Print_Titles" localSheetId="2">'PLAN RASHODA I IZDATAKA 2022'!$9:$10</definedName>
    <definedName name="_xlnm.Print_Titles" localSheetId="3">'PLAN RASHODA I IZDATAKA 2023'!$9:$10</definedName>
    <definedName name="_xlnm.Print_Titles" localSheetId="4">'PLAN RASHODA I IZDATAKA 2024'!$9:$10</definedName>
    <definedName name="_xlnm.Print_Area" localSheetId="0">'OPĆI DIO'!$A$2:$H$26</definedName>
    <definedName name="_xlnm.Print_Area" localSheetId="1">'PLAN PRIHODA'!$A$2:$H$54</definedName>
  </definedNames>
  <calcPr fullCalcOnLoad="1"/>
</workbook>
</file>

<file path=xl/sharedStrings.xml><?xml version="1.0" encoding="utf-8"?>
<sst xmlns="http://schemas.openxmlformats.org/spreadsheetml/2006/main" count="404" uniqueCount="176">
  <si>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</si>
  <si>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</si>
  <si>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</si>
  <si>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</si>
  <si>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</si>
  <si>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</si>
  <si>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</si>
  <si>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</si>
  <si>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</si>
  <si>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</si>
  <si>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</si>
  <si>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</si>
  <si>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</si>
  <si>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</si>
  <si>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</si>
  <si>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</si>
  <si>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</si>
  <si>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</si>
  <si>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</si>
  <si>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</si>
  <si>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</si>
  <si>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</si>
  <si>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</si>
  <si>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</si>
  <si>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</si>
  <si>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</si>
  <si>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</si>
  <si>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</si>
  <si>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</si>
  <si>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</si>
  <si>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</si>
  <si>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</si>
  <si>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</si>
  <si>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</si>
  <si>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</si>
  <si>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</si>
  <si>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</si>
  <si>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</si>
  <si>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</si>
  <si>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</si>
  <si>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</si>
  <si>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</si>
  <si>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</si>
  <si>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</si>
  <si>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</si>
  <si>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FINANCIRANJE/SUFINANCIRANJE USTANOVA SOCIJALNE SKRBI I SOCIJALNIH PROGRAMA JEDINICA LOKALNE SAMOUPRAVE PREMA MINIMALNOM STANDARDU</t>
  </si>
  <si>
    <t>1020</t>
  </si>
  <si>
    <t>OSNOVNI PROGRAM ZBRINJAVANJA STARIJIH OSOBA - DOMOVI ZA STARIJE I NEMOĆNE OSOBE</t>
  </si>
  <si>
    <t>Usluge promidžbe i informiranja</t>
  </si>
  <si>
    <t>Ostali nespomenuti rashodi poslovanja</t>
  </si>
  <si>
    <t>Plaće za redovan rad</t>
  </si>
  <si>
    <t>Doprinosi za obvezno zdravstveno osiguranje</t>
  </si>
  <si>
    <t>Naknade za prijevoz, za rad na terenu i odvojeni život</t>
  </si>
  <si>
    <t>Stručno usavršavanje zaposlenika</t>
  </si>
  <si>
    <t>Uredski materijal i ostali materijalni rashodi</t>
  </si>
  <si>
    <t>Energija</t>
  </si>
  <si>
    <t>Usluge telefona, pošte i prijevoza</t>
  </si>
  <si>
    <t>Komunalne usluge</t>
  </si>
  <si>
    <t>Ostale usluge</t>
  </si>
  <si>
    <t>Rashodi za nabavu proizvedene dugotrajne imovine</t>
  </si>
  <si>
    <t>Postrojenja i oprema</t>
  </si>
  <si>
    <t>Uredska oprema i namještaj</t>
  </si>
  <si>
    <t>Uređaji, strojevi i oprema za ostale namjene</t>
  </si>
  <si>
    <t>Plaće za posebne uvjete rada</t>
  </si>
  <si>
    <t>Usluge tekućeg i investicijskog održavanja</t>
  </si>
  <si>
    <t>Naknade za rad predstavničkih i izvršnih tijela, povjerenstava i slično</t>
  </si>
  <si>
    <t>Komunikacijska oprema</t>
  </si>
  <si>
    <t>Oprema za održavanje i zaštitu</t>
  </si>
  <si>
    <t>Medicinska i laboratorijska oprema</t>
  </si>
  <si>
    <t>Rashodi za dodatna ulaganja na nefinancijskoj imovini</t>
  </si>
  <si>
    <t>Dodatna ulaganja na građevinskim objektima</t>
  </si>
  <si>
    <t>Funk-cija</t>
  </si>
  <si>
    <t>Plaće za prekovremeni rad</t>
  </si>
  <si>
    <t>Službena putovanja</t>
  </si>
  <si>
    <t>Materijal i sirovine</t>
  </si>
  <si>
    <t>Materijal i dijelovi za tekuće i investicijsko održavanje</t>
  </si>
  <si>
    <t>Sitni inventar i auto gume</t>
  </si>
  <si>
    <t>Službena, radna i zaštitna odjeća i obuća</t>
  </si>
  <si>
    <t>Zdravstvene i veterinarske usluge</t>
  </si>
  <si>
    <t>Intelektualne i osobne usluge</t>
  </si>
  <si>
    <t>Računalne usluge</t>
  </si>
  <si>
    <t>Premije osiguranja</t>
  </si>
  <si>
    <t>Reprezentacija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</si>
  <si>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</si>
  <si>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</si>
  <si>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</si>
  <si>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</si>
  <si>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</si>
  <si>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Naknade građanima i kućanstvima na temelju osiguranja i druge naknade</t>
  </si>
  <si>
    <t>Ostale naknade građanima i kućanstvima iz proračuna</t>
  </si>
  <si>
    <t>Naknade građanima i kućanstvima u novcu</t>
  </si>
  <si>
    <t>31</t>
  </si>
  <si>
    <t>311</t>
  </si>
  <si>
    <t>3111</t>
  </si>
  <si>
    <t>3113</t>
  </si>
  <si>
    <t>3114</t>
  </si>
  <si>
    <t>312</t>
  </si>
  <si>
    <t>3121</t>
  </si>
  <si>
    <t>313</t>
  </si>
  <si>
    <t>3132</t>
  </si>
  <si>
    <t>32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</si>
  <si>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</si>
  <si>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</si>
  <si>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</si>
  <si>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</si>
  <si>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</si>
  <si>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</si>
  <si>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</si>
  <si>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</si>
  <si>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</si>
  <si>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</si>
  <si>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</si>
  <si>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</si>
  <si>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</si>
  <si>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</si>
  <si>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</si>
  <si>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</si>
  <si>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</si>
  <si>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</si>
  <si>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</si>
  <si>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</si>
  <si>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329</t>
  </si>
  <si>
    <t>3292</t>
  </si>
  <si>
    <t>3293</t>
  </si>
  <si>
    <t>3299</t>
  </si>
  <si>
    <t>34</t>
  </si>
  <si>
    <t>343</t>
  </si>
  <si>
    <t>3431</t>
  </si>
  <si>
    <t>37</t>
  </si>
  <si>
    <t>372</t>
  </si>
  <si>
    <t>3721</t>
  </si>
  <si>
    <t>42</t>
  </si>
  <si>
    <t>421</t>
  </si>
  <si>
    <t>Građevinski objekti</t>
  </si>
  <si>
    <t>4212</t>
  </si>
  <si>
    <t>Poslovni objekti</t>
  </si>
  <si>
    <t>422</t>
  </si>
  <si>
    <t>4221</t>
  </si>
  <si>
    <t>4222</t>
  </si>
  <si>
    <t>4223</t>
  </si>
  <si>
    <t>4224</t>
  </si>
  <si>
    <t>4227</t>
  </si>
  <si>
    <t>45</t>
  </si>
  <si>
    <t>451</t>
  </si>
  <si>
    <t>4511</t>
  </si>
  <si>
    <t>3295</t>
  </si>
  <si>
    <t>3296</t>
  </si>
  <si>
    <t>Opći prihodi i primici -decentrali-zacija</t>
  </si>
  <si>
    <t>Program 8011</t>
  </si>
  <si>
    <t>FINANCIRANJE DOMOVA ZA STARIJE I NEMOĆNE OSOBE IZVAN ŽUPANIJSKOG PRORAČUNA</t>
  </si>
  <si>
    <t>A 8011 01</t>
  </si>
  <si>
    <t>Predsjednik Upravnog vijeća</t>
  </si>
  <si>
    <t>Ravnatelj</t>
  </si>
  <si>
    <t>2023.</t>
  </si>
  <si>
    <t>Program 1305</t>
  </si>
  <si>
    <t>A 1305 01</t>
  </si>
  <si>
    <t>Ukupno prihodi i primici za 2023.</t>
  </si>
  <si>
    <t xml:space="preserve">                   Predsjednik Upravnog vijeća</t>
  </si>
  <si>
    <t>2024.</t>
  </si>
  <si>
    <t>UKUPNO  PLAN ZA 2022.</t>
  </si>
  <si>
    <t>UKUPNO   PLAN ZA 2023.</t>
  </si>
  <si>
    <t>UKUPNO  PLAN ZA 2024.</t>
  </si>
  <si>
    <t>Doprinos MIO na plaću</t>
  </si>
  <si>
    <t>Financijski plan 
za 2022.</t>
  </si>
  <si>
    <t>Projekcija plana
za 2023.</t>
  </si>
  <si>
    <t>Projekcija plana 
za 2024.</t>
  </si>
  <si>
    <t>Ukupno prihodi i primici za 2024.</t>
  </si>
  <si>
    <t>DOM ZA STARIJE I NEMOĆNE OSOBE ĐAKOVO</t>
  </si>
  <si>
    <t>Petar Peradić,dipl.uir.</t>
  </si>
  <si>
    <t>Tomislav Ramljak,dipl.soc.radnik</t>
  </si>
  <si>
    <t>Petar Peradić,dipl.iur.</t>
  </si>
  <si>
    <t xml:space="preserve">                 Tomislav Ramljak,dipl.soc.radnik</t>
  </si>
  <si>
    <t>Đakovo,18. listopada 2021.</t>
  </si>
  <si>
    <t>Đakovo, 18.listopada 2021.</t>
  </si>
  <si>
    <t>Đakovo,18.listopada 2021.</t>
  </si>
  <si>
    <t xml:space="preserve"> FINANCIJSKI PLAN DOMA ZA STARIJE I NEMOĆNE OSOBE ĐAKOVO ZA 2022. I  PROJEKCIJA PLANA ZA  2023. I 2024.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</si>
</sst>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0" fontId="24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10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8" xfId="0" applyFont="1" applyBorder="1" applyAlignment="1" quotePrefix="1">
      <alignment horizontal="left" vertical="center" wrapText="1"/>
    </xf>
    <xf numFmtId="0" fontId="28" fillId="0" borderId="18" xfId="0" applyFont="1" applyBorder="1" applyAlignment="1" quotePrefix="1">
      <alignment horizontal="center" vertical="center" wrapText="1"/>
    </xf>
    <xf numFmtId="0" fontId="25" fillId="0" borderId="18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9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center" wrapText="1"/>
    </xf>
    <xf numFmtId="0" fontId="32" fillId="0" borderId="18" xfId="0" applyNumberFormat="1" applyFont="1" applyFill="1" applyBorder="1" applyAlignment="1" applyProtection="1" quotePrefix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right"/>
    </xf>
    <xf numFmtId="3" fontId="32" fillId="0" borderId="2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left"/>
    </xf>
    <xf numFmtId="3" fontId="32" fillId="7" borderId="20" xfId="0" applyNumberFormat="1" applyFont="1" applyFill="1" applyBorder="1" applyAlignment="1">
      <alignment horizontal="right"/>
    </xf>
    <xf numFmtId="3" fontId="32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>
      <alignment horizontal="right"/>
    </xf>
    <xf numFmtId="3" fontId="32" fillId="48" borderId="19" xfId="0" applyNumberFormat="1" applyFont="1" applyFill="1" applyBorder="1" applyAlignment="1" quotePrefix="1">
      <alignment horizontal="right"/>
    </xf>
    <xf numFmtId="3" fontId="32" fillId="48" borderId="20" xfId="0" applyNumberFormat="1" applyFont="1" applyFill="1" applyBorder="1" applyAlignment="1" applyProtection="1">
      <alignment horizontal="right" wrapText="1"/>
      <protection/>
    </xf>
    <xf numFmtId="3" fontId="32" fillId="7" borderId="19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0" fontId="41" fillId="0" borderId="20" xfId="87" applyFont="1" applyBorder="1" applyAlignment="1">
      <alignment horizontal="left" vertical="center" wrapText="1"/>
      <protection/>
    </xf>
    <xf numFmtId="0" fontId="41" fillId="0" borderId="20" xfId="0" applyFont="1" applyBorder="1" applyAlignment="1">
      <alignment vertical="center" wrapText="1"/>
    </xf>
    <xf numFmtId="0" fontId="41" fillId="49" borderId="20" xfId="87" applyFont="1" applyFill="1" applyBorder="1" applyAlignment="1">
      <alignment horizontal="left" vertical="center" wrapText="1"/>
      <protection/>
    </xf>
    <xf numFmtId="0" fontId="40" fillId="50" borderId="20" xfId="0" applyFont="1" applyFill="1" applyBorder="1" applyAlignment="1">
      <alignment horizontal="left" vertical="center" wrapText="1"/>
    </xf>
    <xf numFmtId="0" fontId="40" fillId="51" borderId="20" xfId="87" applyFont="1" applyFill="1" applyBorder="1" applyAlignment="1">
      <alignment horizontal="left" vertical="center" wrapText="1"/>
      <protection/>
    </xf>
    <xf numFmtId="0" fontId="40" fillId="50" borderId="20" xfId="87" applyFont="1" applyFill="1" applyBorder="1" applyAlignment="1">
      <alignment horizontal="left" vertical="center" wrapText="1"/>
      <protection/>
    </xf>
    <xf numFmtId="0" fontId="41" fillId="0" borderId="20" xfId="0" applyFont="1" applyBorder="1" applyAlignment="1">
      <alignment horizontal="left" vertical="center" wrapText="1"/>
    </xf>
    <xf numFmtId="0" fontId="40" fillId="50" borderId="20" xfId="0" applyFont="1" applyFill="1" applyBorder="1" applyAlignment="1">
      <alignment vertical="center" wrapText="1"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3" fillId="0" borderId="20" xfId="0" applyFont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48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20" xfId="0" applyFont="1" applyBorder="1" applyAlignment="1">
      <alignment wrapText="1"/>
    </xf>
    <xf numFmtId="0" fontId="25" fillId="0" borderId="20" xfId="0" applyFont="1" applyBorder="1" applyAlignment="1">
      <alignment horizontal="right" wrapText="1"/>
    </xf>
    <xf numFmtId="0" fontId="37" fillId="52" borderId="20" xfId="0" applyFont="1" applyFill="1" applyBorder="1" applyAlignment="1">
      <alignment wrapText="1"/>
    </xf>
    <xf numFmtId="4" fontId="43" fillId="50" borderId="20" xfId="0" applyNumberFormat="1" applyFont="1" applyFill="1" applyBorder="1" applyAlignment="1">
      <alignment wrapText="1"/>
    </xf>
    <xf numFmtId="49" fontId="25" fillId="0" borderId="20" xfId="0" applyNumberFormat="1" applyFont="1" applyBorder="1" applyAlignment="1">
      <alignment wrapText="1"/>
    </xf>
    <xf numFmtId="0" fontId="44" fillId="7" borderId="20" xfId="0" applyFont="1" applyFill="1" applyBorder="1" applyAlignment="1">
      <alignment wrapText="1"/>
    </xf>
    <xf numFmtId="4" fontId="43" fillId="0" borderId="20" xfId="0" applyNumberFormat="1" applyFont="1" applyBorder="1" applyAlignment="1">
      <alignment wrapText="1"/>
    </xf>
    <xf numFmtId="49" fontId="25" fillId="50" borderId="20" xfId="0" applyNumberFormat="1" applyFont="1" applyFill="1" applyBorder="1" applyAlignment="1">
      <alignment wrapText="1"/>
    </xf>
    <xf numFmtId="0" fontId="25" fillId="50" borderId="20" xfId="0" applyFont="1" applyFill="1" applyBorder="1" applyAlignment="1">
      <alignment horizontal="right" wrapText="1"/>
    </xf>
    <xf numFmtId="0" fontId="25" fillId="50" borderId="20" xfId="0" applyFont="1" applyFill="1" applyBorder="1" applyAlignment="1">
      <alignment wrapText="1"/>
    </xf>
    <xf numFmtId="0" fontId="43" fillId="0" borderId="20" xfId="0" applyFont="1" applyBorder="1" applyAlignment="1">
      <alignment wrapText="1"/>
    </xf>
    <xf numFmtId="4" fontId="42" fillId="0" borderId="2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49" fontId="25" fillId="0" borderId="0" xfId="0" applyNumberFormat="1" applyFont="1" applyAlignment="1">
      <alignment wrapText="1"/>
    </xf>
    <xf numFmtId="3" fontId="24" fillId="0" borderId="0" xfId="0" applyNumberFormat="1" applyFont="1" applyAlignment="1">
      <alignment wrapText="1"/>
    </xf>
    <xf numFmtId="0" fontId="0" fillId="0" borderId="52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53" xfId="0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1" fillId="0" borderId="49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4" fontId="42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wrapText="1"/>
    </xf>
    <xf numFmtId="4" fontId="43" fillId="0" borderId="0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3" fontId="25" fillId="50" borderId="20" xfId="0" applyNumberFormat="1" applyFont="1" applyFill="1" applyBorder="1" applyAlignment="1">
      <alignment wrapText="1"/>
    </xf>
    <xf numFmtId="0" fontId="43" fillId="0" borderId="20" xfId="0" applyFont="1" applyFill="1" applyBorder="1" applyAlignment="1">
      <alignment wrapText="1"/>
    </xf>
    <xf numFmtId="0" fontId="40" fillId="0" borderId="20" xfId="0" applyFont="1" applyFill="1" applyBorder="1" applyAlignment="1">
      <alignment horizontal="left" vertical="center" wrapText="1"/>
    </xf>
    <xf numFmtId="4" fontId="43" fillId="0" borderId="20" xfId="0" applyNumberFormat="1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4" fontId="42" fillId="53" borderId="20" xfId="0" applyNumberFormat="1" applyFont="1" applyFill="1" applyBorder="1" applyAlignment="1">
      <alignment wrapText="1"/>
    </xf>
    <xf numFmtId="4" fontId="42" fillId="54" borderId="20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7" borderId="19" xfId="0" applyNumberFormat="1" applyFont="1" applyFill="1" applyBorder="1" applyAlignment="1" applyProtection="1">
      <alignment horizontal="left" wrapText="1"/>
      <protection/>
    </xf>
    <xf numFmtId="0" fontId="36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 horizontal="lef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5" fillId="0" borderId="19" xfId="0" applyFont="1" applyFill="1" applyBorder="1" applyAlignment="1" quotePrefix="1">
      <alignment horizontal="left"/>
    </xf>
    <xf numFmtId="0" fontId="35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5" fillId="0" borderId="19" xfId="0" applyFont="1" applyBorder="1" applyAlignment="1" quotePrefix="1">
      <alignment horizontal="left"/>
    </xf>
    <xf numFmtId="0" fontId="35" fillId="7" borderId="19" xfId="0" applyNumberFormat="1" applyFont="1" applyFill="1" applyBorder="1" applyAlignment="1" applyProtection="1" quotePrefix="1">
      <alignment horizontal="left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2" fillId="48" borderId="19" xfId="0" applyNumberFormat="1" applyFont="1" applyFill="1" applyBorder="1" applyAlignment="1" applyProtection="1">
      <alignment horizontal="left" wrapText="1"/>
      <protection/>
    </xf>
    <xf numFmtId="0" fontId="32" fillId="48" borderId="18" xfId="0" applyNumberFormat="1" applyFont="1" applyFill="1" applyBorder="1" applyAlignment="1" applyProtection="1">
      <alignment horizontal="left" wrapText="1"/>
      <protection/>
    </xf>
    <xf numFmtId="0" fontId="32" fillId="48" borderId="54" xfId="0" applyNumberFormat="1" applyFont="1" applyFill="1" applyBorder="1" applyAlignment="1" applyProtection="1">
      <alignment horizontal="left" wrapText="1"/>
      <protection/>
    </xf>
    <xf numFmtId="0" fontId="32" fillId="7" borderId="19" xfId="0" applyNumberFormat="1" applyFont="1" applyFill="1" applyBorder="1" applyAlignment="1" applyProtection="1">
      <alignment horizontal="left" wrapText="1"/>
      <protection/>
    </xf>
    <xf numFmtId="0" fontId="32" fillId="7" borderId="18" xfId="0" applyNumberFormat="1" applyFont="1" applyFill="1" applyBorder="1" applyAlignment="1" applyProtection="1">
      <alignment horizontal="left" wrapText="1"/>
      <protection/>
    </xf>
    <xf numFmtId="0" fontId="32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52" xfId="0" applyNumberFormat="1" applyFont="1" applyFill="1" applyBorder="1" applyAlignment="1" applyProtection="1" quotePrefix="1">
      <alignment horizontal="left" wrapText="1"/>
      <protection/>
    </xf>
    <xf numFmtId="0" fontId="33" fillId="0" borderId="52" xfId="0" applyNumberFormat="1" applyFont="1" applyFill="1" applyBorder="1" applyAlignment="1" applyProtection="1">
      <alignment wrapText="1"/>
      <protection/>
    </xf>
    <xf numFmtId="0" fontId="35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4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  <cellStyle name="Zarez 2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5716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19050</xdr:rowOff>
    </xdr:from>
    <xdr:to>
      <xdr:col>0</xdr:col>
      <xdr:colOff>1057275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716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3342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33425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01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01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8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168"/>
      <c r="B2" s="168"/>
      <c r="C2" s="168"/>
      <c r="D2" s="168"/>
      <c r="E2" s="168"/>
      <c r="F2" s="168"/>
      <c r="G2" s="168"/>
      <c r="H2" s="168"/>
    </row>
    <row r="3" spans="1:8" ht="48" customHeight="1">
      <c r="A3" s="169" t="s">
        <v>175</v>
      </c>
      <c r="B3" s="169"/>
      <c r="C3" s="169"/>
      <c r="D3" s="169"/>
      <c r="E3" s="169"/>
      <c r="F3" s="169"/>
      <c r="G3" s="169"/>
      <c r="H3" s="169"/>
    </row>
    <row r="4" spans="1:8" s="45" customFormat="1" ht="26.25" customHeight="1">
      <c r="A4" s="169" t="s">
        <v>31</v>
      </c>
      <c r="B4" s="169"/>
      <c r="C4" s="169"/>
      <c r="D4" s="169"/>
      <c r="E4" s="169"/>
      <c r="F4" s="169"/>
      <c r="G4" s="170"/>
      <c r="H4" s="170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163</v>
      </c>
      <c r="G6" s="52" t="s">
        <v>164</v>
      </c>
      <c r="H6" s="53" t="s">
        <v>165</v>
      </c>
      <c r="I6" s="54"/>
    </row>
    <row r="7" spans="1:9" ht="27.75" customHeight="1">
      <c r="A7" s="171" t="s">
        <v>33</v>
      </c>
      <c r="B7" s="172"/>
      <c r="C7" s="172"/>
      <c r="D7" s="172"/>
      <c r="E7" s="173"/>
      <c r="F7" s="65">
        <f>+F8+F9</f>
        <v>12936260</v>
      </c>
      <c r="G7" s="65">
        <f>G8+G9</f>
        <v>12936260</v>
      </c>
      <c r="H7" s="65">
        <f>+H8+H9</f>
        <v>12936260</v>
      </c>
      <c r="I7" s="63"/>
    </row>
    <row r="8" spans="1:8" ht="22.5" customHeight="1">
      <c r="A8" s="174" t="s">
        <v>0</v>
      </c>
      <c r="B8" s="175"/>
      <c r="C8" s="175"/>
      <c r="D8" s="175"/>
      <c r="E8" s="176"/>
      <c r="F8" s="68">
        <v>12936260</v>
      </c>
      <c r="G8" s="68">
        <v>12936260</v>
      </c>
      <c r="H8" s="68">
        <v>12936260</v>
      </c>
    </row>
    <row r="9" spans="1:8" ht="22.5" customHeight="1">
      <c r="A9" s="177" t="s">
        <v>35</v>
      </c>
      <c r="B9" s="176"/>
      <c r="C9" s="176"/>
      <c r="D9" s="176"/>
      <c r="E9" s="176"/>
      <c r="F9" s="68">
        <v>0</v>
      </c>
      <c r="G9" s="68"/>
      <c r="H9" s="68"/>
    </row>
    <row r="10" spans="1:8" ht="22.5" customHeight="1">
      <c r="A10" s="64" t="s">
        <v>34</v>
      </c>
      <c r="B10" s="67"/>
      <c r="C10" s="67"/>
      <c r="D10" s="67"/>
      <c r="E10" s="67"/>
      <c r="F10" s="65">
        <f>+F11+F12</f>
        <v>12956260</v>
      </c>
      <c r="G10" s="65">
        <f>+G11+G12</f>
        <v>12936260</v>
      </c>
      <c r="H10" s="65">
        <f>+H11+H12</f>
        <v>12936260</v>
      </c>
    </row>
    <row r="11" spans="1:10" ht="22.5" customHeight="1">
      <c r="A11" s="178" t="s">
        <v>1</v>
      </c>
      <c r="B11" s="175"/>
      <c r="C11" s="175"/>
      <c r="D11" s="175"/>
      <c r="E11" s="179"/>
      <c r="F11" s="68">
        <v>12606260</v>
      </c>
      <c r="G11" s="68">
        <v>12586260</v>
      </c>
      <c r="H11" s="56">
        <v>12586260</v>
      </c>
      <c r="I11" s="35"/>
      <c r="J11" s="35"/>
    </row>
    <row r="12" spans="1:10" ht="22.5" customHeight="1">
      <c r="A12" s="180" t="s">
        <v>37</v>
      </c>
      <c r="B12" s="176"/>
      <c r="C12" s="176"/>
      <c r="D12" s="176"/>
      <c r="E12" s="176"/>
      <c r="F12" s="55">
        <v>350000</v>
      </c>
      <c r="G12" s="55">
        <v>350000</v>
      </c>
      <c r="H12" s="56">
        <v>350000</v>
      </c>
      <c r="I12" s="35"/>
      <c r="J12" s="35"/>
    </row>
    <row r="13" spans="1:10" ht="22.5" customHeight="1">
      <c r="A13" s="181" t="s">
        <v>2</v>
      </c>
      <c r="B13" s="172"/>
      <c r="C13" s="172"/>
      <c r="D13" s="172"/>
      <c r="E13" s="172"/>
      <c r="F13" s="66">
        <f>+F7-F10</f>
        <v>-20000</v>
      </c>
      <c r="G13" s="66">
        <f>+G7-G10</f>
        <v>0</v>
      </c>
      <c r="H13" s="66">
        <f>+H7-H10</f>
        <v>0</v>
      </c>
      <c r="J13" s="35"/>
    </row>
    <row r="14" spans="1:8" ht="25.5" customHeight="1">
      <c r="A14" s="169"/>
      <c r="B14" s="182"/>
      <c r="C14" s="182"/>
      <c r="D14" s="182"/>
      <c r="E14" s="182"/>
      <c r="F14" s="183"/>
      <c r="G14" s="183"/>
      <c r="H14" s="183"/>
    </row>
    <row r="15" spans="1:10" ht="27.75" customHeight="1">
      <c r="A15" s="48"/>
      <c r="B15" s="49"/>
      <c r="C15" s="49"/>
      <c r="D15" s="50"/>
      <c r="E15" s="51"/>
      <c r="F15" s="52" t="s">
        <v>163</v>
      </c>
      <c r="G15" s="52" t="s">
        <v>164</v>
      </c>
      <c r="H15" s="53" t="s">
        <v>165</v>
      </c>
      <c r="J15" s="35"/>
    </row>
    <row r="16" spans="1:10" ht="30.75" customHeight="1">
      <c r="A16" s="184" t="s">
        <v>38</v>
      </c>
      <c r="B16" s="185"/>
      <c r="C16" s="185"/>
      <c r="D16" s="185"/>
      <c r="E16" s="186"/>
      <c r="F16" s="69">
        <v>20000</v>
      </c>
      <c r="G16" s="69"/>
      <c r="H16" s="70"/>
      <c r="J16" s="35"/>
    </row>
    <row r="17" spans="1:10" ht="34.5" customHeight="1">
      <c r="A17" s="187" t="s">
        <v>39</v>
      </c>
      <c r="B17" s="188"/>
      <c r="C17" s="188"/>
      <c r="D17" s="188"/>
      <c r="E17" s="189"/>
      <c r="F17" s="71">
        <v>20000</v>
      </c>
      <c r="G17" s="71"/>
      <c r="H17" s="66"/>
      <c r="J17" s="35"/>
    </row>
    <row r="18" spans="1:10" s="40" customFormat="1" ht="25.5" customHeight="1">
      <c r="A18" s="192"/>
      <c r="B18" s="182"/>
      <c r="C18" s="182"/>
      <c r="D18" s="182"/>
      <c r="E18" s="182"/>
      <c r="F18" s="183"/>
      <c r="G18" s="183"/>
      <c r="H18" s="183"/>
      <c r="J18" s="72"/>
    </row>
    <row r="19" spans="1:11" s="40" customFormat="1" ht="27.75" customHeight="1">
      <c r="A19" s="48"/>
      <c r="B19" s="49"/>
      <c r="C19" s="49"/>
      <c r="D19" s="50"/>
      <c r="E19" s="51"/>
      <c r="F19" s="52" t="s">
        <v>163</v>
      </c>
      <c r="G19" s="52" t="s">
        <v>164</v>
      </c>
      <c r="H19" s="53" t="s">
        <v>165</v>
      </c>
      <c r="J19" s="72"/>
      <c r="K19" s="72"/>
    </row>
    <row r="20" spans="1:10" s="40" customFormat="1" ht="22.5" customHeight="1">
      <c r="A20" s="174" t="s">
        <v>3</v>
      </c>
      <c r="B20" s="175"/>
      <c r="C20" s="175"/>
      <c r="D20" s="175"/>
      <c r="E20" s="175"/>
      <c r="F20" s="55"/>
      <c r="G20" s="55"/>
      <c r="H20" s="55"/>
      <c r="J20" s="72"/>
    </row>
    <row r="21" spans="1:8" s="40" customFormat="1" ht="27" customHeight="1">
      <c r="A21" s="174" t="s">
        <v>4</v>
      </c>
      <c r="B21" s="175"/>
      <c r="C21" s="175"/>
      <c r="D21" s="175"/>
      <c r="E21" s="175"/>
      <c r="F21" s="55"/>
      <c r="G21" s="55"/>
      <c r="H21" s="55"/>
    </row>
    <row r="22" spans="1:11" s="40" customFormat="1" ht="22.5" customHeight="1">
      <c r="A22" s="181" t="s">
        <v>5</v>
      </c>
      <c r="B22" s="172"/>
      <c r="C22" s="172"/>
      <c r="D22" s="172"/>
      <c r="E22" s="172"/>
      <c r="F22" s="65">
        <f>F20-F21</f>
        <v>0</v>
      </c>
      <c r="G22" s="65">
        <f>G20-G21</f>
        <v>0</v>
      </c>
      <c r="H22" s="65">
        <f>H20-H21</f>
        <v>0</v>
      </c>
      <c r="J22" s="73"/>
      <c r="K22" s="72"/>
    </row>
    <row r="23" spans="1:8" s="40" customFormat="1" ht="15" customHeight="1">
      <c r="A23" s="192"/>
      <c r="B23" s="182"/>
      <c r="C23" s="182"/>
      <c r="D23" s="182"/>
      <c r="E23" s="182"/>
      <c r="F23" s="183"/>
      <c r="G23" s="183"/>
      <c r="H23" s="183"/>
    </row>
    <row r="24" spans="1:8" s="40" customFormat="1" ht="22.5" customHeight="1">
      <c r="A24" s="178" t="s">
        <v>6</v>
      </c>
      <c r="B24" s="175"/>
      <c r="C24" s="175"/>
      <c r="D24" s="175"/>
      <c r="E24" s="175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190" t="s">
        <v>40</v>
      </c>
      <c r="B26" s="191"/>
      <c r="C26" s="191"/>
      <c r="D26" s="191"/>
      <c r="E26" s="191"/>
      <c r="F26" s="191"/>
      <c r="G26" s="191"/>
      <c r="H26" s="191"/>
    </row>
    <row r="27" ht="12.75">
      <c r="E27" s="74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5"/>
      <c r="F33" s="37"/>
      <c r="G33" s="37"/>
      <c r="H33" s="37"/>
    </row>
    <row r="34" spans="5:8" ht="12.75">
      <c r="E34" s="75"/>
      <c r="F34" s="35"/>
      <c r="G34" s="35"/>
      <c r="H34" s="35"/>
    </row>
    <row r="35" spans="5:8" ht="12.75">
      <c r="E35" s="75"/>
      <c r="F35" s="35"/>
      <c r="G35" s="35"/>
      <c r="H35" s="35"/>
    </row>
    <row r="36" spans="5:8" ht="12.75">
      <c r="E36" s="75"/>
      <c r="F36" s="35"/>
      <c r="G36" s="35"/>
      <c r="H36" s="35"/>
    </row>
    <row r="37" spans="5:8" ht="12.75">
      <c r="E37" s="75"/>
      <c r="F37" s="35"/>
      <c r="G37" s="35"/>
      <c r="H37" s="35"/>
    </row>
    <row r="38" ht="12.75">
      <c r="E38" s="75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4"/>
  <sheetViews>
    <sheetView zoomScaleSheetLayoutView="120" zoomScalePageLayoutView="0" workbookViewId="0" topLeftCell="A31">
      <selection activeCell="L47" sqref="L47"/>
    </sheetView>
  </sheetViews>
  <sheetFormatPr defaultColWidth="11.421875" defaultRowHeight="12.75"/>
  <cols>
    <col min="1" max="1" width="16.00390625" style="10" customWidth="1"/>
    <col min="2" max="3" width="17.57421875" style="10" customWidth="1"/>
    <col min="4" max="4" width="17.57421875" style="41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2" spans="1:8" ht="24" customHeight="1">
      <c r="A2" s="169" t="s">
        <v>7</v>
      </c>
      <c r="B2" s="169"/>
      <c r="C2" s="169"/>
      <c r="D2" s="169"/>
      <c r="E2" s="169"/>
      <c r="F2" s="169"/>
      <c r="G2" s="169"/>
      <c r="H2" s="169"/>
    </row>
    <row r="3" spans="1:8" ht="24" customHeight="1">
      <c r="A3" s="158"/>
      <c r="B3" s="158"/>
      <c r="C3" s="158"/>
      <c r="D3" s="158"/>
      <c r="E3" s="158"/>
      <c r="F3" s="158"/>
      <c r="G3" s="158"/>
      <c r="H3" s="158"/>
    </row>
    <row r="4" spans="1:8" ht="24" customHeight="1">
      <c r="A4" s="203" t="s">
        <v>172</v>
      </c>
      <c r="B4" s="204"/>
      <c r="C4" s="5"/>
      <c r="D4" s="5"/>
      <c r="E4" s="5"/>
      <c r="F4" s="5"/>
      <c r="G4" s="5"/>
      <c r="H4" s="5"/>
    </row>
    <row r="5" spans="1:8" ht="24" customHeight="1">
      <c r="A5" s="9"/>
      <c r="B5" s="159"/>
      <c r="C5" s="5"/>
      <c r="D5" s="5"/>
      <c r="E5" s="5"/>
      <c r="F5" s="5"/>
      <c r="G5" s="5"/>
      <c r="H5" s="5"/>
    </row>
    <row r="6" spans="1:8" s="2" customFormat="1" ht="13.5" thickBot="1">
      <c r="A6" s="6"/>
      <c r="H6" s="7" t="s">
        <v>8</v>
      </c>
    </row>
    <row r="7" spans="1:8" s="2" customFormat="1" ht="26.25" customHeight="1" thickBot="1">
      <c r="A7" s="59" t="s">
        <v>9</v>
      </c>
      <c r="B7" s="195" t="s">
        <v>41</v>
      </c>
      <c r="C7" s="196"/>
      <c r="D7" s="196"/>
      <c r="E7" s="196"/>
      <c r="F7" s="196"/>
      <c r="G7" s="196"/>
      <c r="H7" s="197"/>
    </row>
    <row r="8" spans="1:8" s="2" customFormat="1" ht="66" thickBot="1">
      <c r="A8" s="60" t="s">
        <v>44</v>
      </c>
      <c r="B8" s="76" t="s">
        <v>10</v>
      </c>
      <c r="C8" s="77" t="s">
        <v>11</v>
      </c>
      <c r="D8" s="77" t="s">
        <v>12</v>
      </c>
      <c r="E8" s="77" t="s">
        <v>13</v>
      </c>
      <c r="F8" s="77" t="s">
        <v>14</v>
      </c>
      <c r="G8" s="77" t="s">
        <v>36</v>
      </c>
      <c r="H8" s="78" t="s">
        <v>16</v>
      </c>
    </row>
    <row r="9" spans="1:8" s="2" customFormat="1" ht="12.75" customHeight="1">
      <c r="A9" s="79">
        <v>651</v>
      </c>
      <c r="B9" s="80"/>
      <c r="C9" s="81"/>
      <c r="D9" s="82"/>
      <c r="E9" s="83"/>
      <c r="F9" s="83"/>
      <c r="G9" s="84"/>
      <c r="H9" s="85"/>
    </row>
    <row r="10" spans="1:8" s="2" customFormat="1" ht="32.25" customHeight="1">
      <c r="A10" s="110">
        <v>6413</v>
      </c>
      <c r="B10" s="111"/>
      <c r="C10" s="112"/>
      <c r="D10" s="149"/>
      <c r="E10" s="113"/>
      <c r="F10" s="113"/>
      <c r="G10" s="114"/>
      <c r="H10" s="115"/>
    </row>
    <row r="11" spans="1:8" s="2" customFormat="1" ht="12.75">
      <c r="A11" s="86">
        <v>6526</v>
      </c>
      <c r="B11" s="87"/>
      <c r="C11" s="88"/>
      <c r="D11" s="88">
        <v>7560000</v>
      </c>
      <c r="E11" s="88"/>
      <c r="F11" s="88"/>
      <c r="G11" s="89"/>
      <c r="H11" s="90"/>
    </row>
    <row r="12" spans="1:8" s="2" customFormat="1" ht="12.75">
      <c r="A12" s="86">
        <v>653</v>
      </c>
      <c r="B12" s="87"/>
      <c r="C12" s="88"/>
      <c r="D12" s="88"/>
      <c r="E12" s="88"/>
      <c r="F12" s="88"/>
      <c r="G12" s="89"/>
      <c r="H12" s="90"/>
    </row>
    <row r="13" spans="1:8" s="2" customFormat="1" ht="12.75">
      <c r="A13" s="86">
        <v>6615</v>
      </c>
      <c r="B13" s="87"/>
      <c r="C13" s="88"/>
      <c r="D13" s="88"/>
      <c r="E13" s="88"/>
      <c r="F13" s="88"/>
      <c r="G13" s="89"/>
      <c r="H13" s="90"/>
    </row>
    <row r="14" spans="1:8" s="2" customFormat="1" ht="12.75">
      <c r="A14" s="86">
        <v>663</v>
      </c>
      <c r="B14" s="87"/>
      <c r="C14" s="88"/>
      <c r="D14" s="88"/>
      <c r="E14" s="88"/>
      <c r="F14" s="88"/>
      <c r="G14" s="89"/>
      <c r="H14" s="90"/>
    </row>
    <row r="15" spans="1:8" s="2" customFormat="1" ht="12.75">
      <c r="A15" s="86">
        <v>6711</v>
      </c>
      <c r="B15" s="87">
        <v>5026260</v>
      </c>
      <c r="C15" s="88"/>
      <c r="D15" s="88"/>
      <c r="E15" s="88"/>
      <c r="F15" s="88"/>
      <c r="G15" s="89"/>
      <c r="H15" s="90"/>
    </row>
    <row r="16" spans="1:8" s="2" customFormat="1" ht="12.75">
      <c r="A16" s="86">
        <v>6712</v>
      </c>
      <c r="B16" s="87">
        <v>350000</v>
      </c>
      <c r="C16" s="88"/>
      <c r="D16" s="88"/>
      <c r="E16" s="88"/>
      <c r="F16" s="88"/>
      <c r="G16" s="89"/>
      <c r="H16" s="90"/>
    </row>
    <row r="17" spans="1:8" s="2" customFormat="1" ht="12.75">
      <c r="A17" s="86">
        <v>9221</v>
      </c>
      <c r="B17" s="87"/>
      <c r="C17" s="88"/>
      <c r="D17" s="88">
        <v>20000</v>
      </c>
      <c r="E17" s="88"/>
      <c r="F17" s="88"/>
      <c r="G17" s="89"/>
      <c r="H17" s="90"/>
    </row>
    <row r="18" spans="1:8" s="2" customFormat="1" ht="13.5" thickBot="1">
      <c r="A18" s="97"/>
      <c r="B18" s="98"/>
      <c r="C18" s="99"/>
      <c r="D18" s="99"/>
      <c r="E18" s="99"/>
      <c r="F18" s="99"/>
      <c r="G18" s="100"/>
      <c r="H18" s="101"/>
    </row>
    <row r="19" spans="1:8" s="2" customFormat="1" ht="30" customHeight="1" thickBot="1">
      <c r="A19" s="8" t="s">
        <v>17</v>
      </c>
      <c r="B19" s="96">
        <f aca="true" t="shared" si="0" ref="B19:H19">SUM(B9:B18)</f>
        <v>5376260</v>
      </c>
      <c r="C19" s="96">
        <f t="shared" si="0"/>
        <v>0</v>
      </c>
      <c r="D19" s="96">
        <f t="shared" si="0"/>
        <v>7580000</v>
      </c>
      <c r="E19" s="96">
        <f t="shared" si="0"/>
        <v>0</v>
      </c>
      <c r="F19" s="96">
        <f t="shared" si="0"/>
        <v>0</v>
      </c>
      <c r="G19" s="96">
        <f t="shared" si="0"/>
        <v>0</v>
      </c>
      <c r="H19" s="96">
        <f t="shared" si="0"/>
        <v>0</v>
      </c>
    </row>
    <row r="20" spans="1:8" s="2" customFormat="1" ht="28.5" customHeight="1" thickBot="1">
      <c r="A20" s="8" t="s">
        <v>42</v>
      </c>
      <c r="B20" s="198">
        <f>B19+C19+D19+E19+F19+G19+H19</f>
        <v>12956260</v>
      </c>
      <c r="C20" s="199"/>
      <c r="D20" s="199"/>
      <c r="E20" s="199"/>
      <c r="F20" s="199"/>
      <c r="G20" s="199"/>
      <c r="H20" s="200"/>
    </row>
    <row r="21" spans="1:8" s="2" customFormat="1" ht="28.5" customHeight="1">
      <c r="A21" s="147"/>
      <c r="B21" s="148"/>
      <c r="C21" s="148"/>
      <c r="D21" s="148"/>
      <c r="E21" s="148"/>
      <c r="F21" s="148"/>
      <c r="G21" s="148"/>
      <c r="H21" s="148"/>
    </row>
    <row r="22" spans="1:8" s="2" customFormat="1" ht="28.5" customHeight="1">
      <c r="A22" s="147"/>
      <c r="B22" s="151" t="s">
        <v>152</v>
      </c>
      <c r="C22" s="148"/>
      <c r="D22" s="148"/>
      <c r="E22" s="148"/>
      <c r="F22" s="202" t="s">
        <v>151</v>
      </c>
      <c r="G22" s="202"/>
      <c r="H22" s="202"/>
    </row>
    <row r="23" spans="1:8" s="2" customFormat="1" ht="28.5" customHeight="1">
      <c r="A23" s="147"/>
      <c r="B23" s="148"/>
      <c r="C23" s="148"/>
      <c r="D23" s="148"/>
      <c r="E23" s="148"/>
      <c r="F23" s="148"/>
      <c r="G23" s="148"/>
      <c r="H23" s="148"/>
    </row>
    <row r="24" spans="1:8" s="2" customFormat="1" ht="27.75" customHeight="1">
      <c r="A24" s="147"/>
      <c r="B24" s="151" t="s">
        <v>168</v>
      </c>
      <c r="C24" s="148"/>
      <c r="D24" s="148"/>
      <c r="E24" s="148"/>
      <c r="F24" s="202" t="s">
        <v>169</v>
      </c>
      <c r="G24" s="202"/>
      <c r="H24" s="202"/>
    </row>
    <row r="25" spans="1:8" s="2" customFormat="1" ht="28.5" customHeight="1">
      <c r="A25" s="147"/>
      <c r="B25" s="148"/>
      <c r="C25" s="148"/>
      <c r="D25" s="148"/>
      <c r="E25" s="148"/>
      <c r="F25" s="148"/>
      <c r="G25" s="148"/>
      <c r="H25" s="148"/>
    </row>
    <row r="26" spans="1:8" ht="13.5" thickBot="1">
      <c r="A26" s="1"/>
      <c r="B26" s="1"/>
      <c r="C26" s="1"/>
      <c r="D26" s="5"/>
      <c r="E26" s="9"/>
      <c r="H26" s="7"/>
    </row>
    <row r="27" spans="1:8" ht="26.25" customHeight="1" thickBot="1">
      <c r="A27" s="61" t="s">
        <v>9</v>
      </c>
      <c r="B27" s="195" t="s">
        <v>153</v>
      </c>
      <c r="C27" s="196"/>
      <c r="D27" s="196"/>
      <c r="E27" s="196"/>
      <c r="F27" s="196"/>
      <c r="G27" s="196"/>
      <c r="H27" s="197"/>
    </row>
    <row r="28" spans="1:8" ht="66" thickBot="1">
      <c r="A28" s="62" t="s">
        <v>44</v>
      </c>
      <c r="B28" s="76" t="s">
        <v>10</v>
      </c>
      <c r="C28" s="77" t="s">
        <v>11</v>
      </c>
      <c r="D28" s="77" t="s">
        <v>12</v>
      </c>
      <c r="E28" s="77" t="s">
        <v>13</v>
      </c>
      <c r="F28" s="77" t="s">
        <v>14</v>
      </c>
      <c r="G28" s="77" t="s">
        <v>36</v>
      </c>
      <c r="H28" s="78" t="s">
        <v>16</v>
      </c>
    </row>
    <row r="29" spans="1:8" ht="12.75">
      <c r="A29" s="79">
        <v>64</v>
      </c>
      <c r="B29" s="80"/>
      <c r="C29" s="81"/>
      <c r="D29" s="150"/>
      <c r="E29" s="83"/>
      <c r="F29" s="83"/>
      <c r="G29" s="84"/>
      <c r="H29" s="85"/>
    </row>
    <row r="30" spans="1:8" ht="12.75">
      <c r="A30" s="86">
        <v>65</v>
      </c>
      <c r="B30" s="87"/>
      <c r="C30" s="88"/>
      <c r="D30" s="88">
        <v>7560000</v>
      </c>
      <c r="E30" s="88"/>
      <c r="F30" s="88"/>
      <c r="G30" s="89"/>
      <c r="H30" s="90"/>
    </row>
    <row r="31" spans="1:8" ht="12.75">
      <c r="A31" s="86">
        <v>66</v>
      </c>
      <c r="B31" s="87"/>
      <c r="C31" s="88"/>
      <c r="D31" s="88"/>
      <c r="E31" s="88"/>
      <c r="F31" s="88"/>
      <c r="G31" s="89"/>
      <c r="H31" s="90"/>
    </row>
    <row r="32" spans="1:8" ht="12.75">
      <c r="A32" s="86">
        <v>67</v>
      </c>
      <c r="B32" s="87">
        <v>5376260</v>
      </c>
      <c r="C32" s="88"/>
      <c r="D32" s="88"/>
      <c r="E32" s="88"/>
      <c r="F32" s="88"/>
      <c r="G32" s="89"/>
      <c r="H32" s="90"/>
    </row>
    <row r="33" spans="1:8" ht="12.75">
      <c r="A33" s="86">
        <v>92</v>
      </c>
      <c r="B33" s="87"/>
      <c r="C33" s="88"/>
      <c r="D33" s="88"/>
      <c r="E33" s="88"/>
      <c r="F33" s="88"/>
      <c r="G33" s="89"/>
      <c r="H33" s="90"/>
    </row>
    <row r="34" spans="1:8" ht="13.5" thickBot="1">
      <c r="A34" s="86"/>
      <c r="B34" s="87"/>
      <c r="C34" s="88"/>
      <c r="D34" s="88"/>
      <c r="E34" s="88"/>
      <c r="F34" s="88"/>
      <c r="G34" s="89"/>
      <c r="H34" s="90"/>
    </row>
    <row r="35" spans="1:8" s="2" customFormat="1" ht="30" customHeight="1" thickBot="1">
      <c r="A35" s="8" t="s">
        <v>17</v>
      </c>
      <c r="B35" s="96">
        <f aca="true" t="shared" si="1" ref="B35:H35">SUM(B29:B34)</f>
        <v>5376260</v>
      </c>
      <c r="C35" s="96">
        <f t="shared" si="1"/>
        <v>0</v>
      </c>
      <c r="D35" s="96">
        <f t="shared" si="1"/>
        <v>7560000</v>
      </c>
      <c r="E35" s="96">
        <f t="shared" si="1"/>
        <v>0</v>
      </c>
      <c r="F35" s="96">
        <f t="shared" si="1"/>
        <v>0</v>
      </c>
      <c r="G35" s="96">
        <f t="shared" si="1"/>
        <v>0</v>
      </c>
      <c r="H35" s="96">
        <f t="shared" si="1"/>
        <v>0</v>
      </c>
    </row>
    <row r="36" spans="1:8" s="2" customFormat="1" ht="28.5" customHeight="1" thickBot="1">
      <c r="A36" s="8" t="s">
        <v>156</v>
      </c>
      <c r="B36" s="198">
        <f>B35+C35+D35+E35+F35+G35+H35</f>
        <v>12936260</v>
      </c>
      <c r="C36" s="199"/>
      <c r="D36" s="199"/>
      <c r="E36" s="199"/>
      <c r="F36" s="199"/>
      <c r="G36" s="199"/>
      <c r="H36" s="200"/>
    </row>
    <row r="37" spans="4:5" ht="13.5" thickBot="1">
      <c r="D37" s="11"/>
      <c r="E37" s="12"/>
    </row>
    <row r="38" spans="1:8" ht="26.25" customHeight="1" thickBot="1">
      <c r="A38" s="61" t="s">
        <v>9</v>
      </c>
      <c r="B38" s="195" t="s">
        <v>158</v>
      </c>
      <c r="C38" s="196"/>
      <c r="D38" s="196"/>
      <c r="E38" s="196"/>
      <c r="F38" s="196"/>
      <c r="G38" s="196"/>
      <c r="H38" s="197"/>
    </row>
    <row r="39" spans="1:8" ht="66" thickBot="1">
      <c r="A39" s="62" t="s">
        <v>44</v>
      </c>
      <c r="B39" s="76" t="s">
        <v>10</v>
      </c>
      <c r="C39" s="77" t="s">
        <v>11</v>
      </c>
      <c r="D39" s="77" t="s">
        <v>12</v>
      </c>
      <c r="E39" s="77" t="s">
        <v>13</v>
      </c>
      <c r="F39" s="77" t="s">
        <v>14</v>
      </c>
      <c r="G39" s="77" t="s">
        <v>36</v>
      </c>
      <c r="H39" s="78" t="s">
        <v>16</v>
      </c>
    </row>
    <row r="40" spans="1:8" ht="12.75">
      <c r="A40" s="79">
        <v>64</v>
      </c>
      <c r="B40" s="80"/>
      <c r="C40" s="81"/>
      <c r="D40" s="150"/>
      <c r="E40" s="83"/>
      <c r="F40" s="83"/>
      <c r="G40" s="84"/>
      <c r="H40" s="85"/>
    </row>
    <row r="41" spans="1:8" ht="12.75">
      <c r="A41" s="86">
        <v>65</v>
      </c>
      <c r="B41" s="87"/>
      <c r="C41" s="88"/>
      <c r="D41" s="88">
        <v>7560000</v>
      </c>
      <c r="E41" s="88"/>
      <c r="F41" s="88"/>
      <c r="G41" s="89"/>
      <c r="H41" s="90"/>
    </row>
    <row r="42" spans="1:8" ht="12.75">
      <c r="A42" s="86">
        <v>66</v>
      </c>
      <c r="B42" s="87"/>
      <c r="C42" s="88"/>
      <c r="D42" s="88"/>
      <c r="E42" s="88"/>
      <c r="F42" s="88"/>
      <c r="G42" s="89"/>
      <c r="H42" s="90"/>
    </row>
    <row r="43" spans="1:8" ht="12.75">
      <c r="A43" s="86">
        <v>67</v>
      </c>
      <c r="B43" s="87">
        <v>5376260</v>
      </c>
      <c r="C43" s="88"/>
      <c r="D43" s="88"/>
      <c r="E43" s="88"/>
      <c r="F43" s="88"/>
      <c r="G43" s="89"/>
      <c r="H43" s="90"/>
    </row>
    <row r="44" spans="1:8" ht="12.75">
      <c r="A44" s="86">
        <v>92</v>
      </c>
      <c r="B44" s="87"/>
      <c r="C44" s="88"/>
      <c r="D44" s="88"/>
      <c r="E44" s="88"/>
      <c r="F44" s="88"/>
      <c r="G44" s="89"/>
      <c r="H44" s="90"/>
    </row>
    <row r="45" spans="1:8" ht="13.5" customHeight="1">
      <c r="A45" s="86"/>
      <c r="B45" s="87"/>
      <c r="C45" s="88"/>
      <c r="D45" s="88"/>
      <c r="E45" s="88"/>
      <c r="F45" s="88"/>
      <c r="G45" s="89"/>
      <c r="H45" s="90"/>
    </row>
    <row r="46" spans="1:8" ht="13.5" customHeight="1">
      <c r="A46" s="86"/>
      <c r="B46" s="87"/>
      <c r="C46" s="88"/>
      <c r="D46" s="88"/>
      <c r="E46" s="88"/>
      <c r="F46" s="88"/>
      <c r="G46" s="89"/>
      <c r="H46" s="90"/>
    </row>
    <row r="47" spans="1:8" ht="13.5" customHeight="1" thickBot="1">
      <c r="A47" s="91"/>
      <c r="B47" s="92"/>
      <c r="C47" s="93"/>
      <c r="D47" s="93"/>
      <c r="E47" s="93"/>
      <c r="F47" s="93"/>
      <c r="G47" s="94"/>
      <c r="H47" s="95"/>
    </row>
    <row r="48" spans="1:8" s="2" customFormat="1" ht="30" customHeight="1" thickBot="1">
      <c r="A48" s="8" t="s">
        <v>17</v>
      </c>
      <c r="B48" s="96">
        <f>SUM(B40:B47)</f>
        <v>5376260</v>
      </c>
      <c r="C48" s="96">
        <f aca="true" t="shared" si="2" ref="C48:H48">SUM(C40:C47)</f>
        <v>0</v>
      </c>
      <c r="D48" s="96">
        <f t="shared" si="2"/>
        <v>7560000</v>
      </c>
      <c r="E48" s="96">
        <f t="shared" si="2"/>
        <v>0</v>
      </c>
      <c r="F48" s="96">
        <f t="shared" si="2"/>
        <v>0</v>
      </c>
      <c r="G48" s="96">
        <f t="shared" si="2"/>
        <v>0</v>
      </c>
      <c r="H48" s="96">
        <f t="shared" si="2"/>
        <v>0</v>
      </c>
    </row>
    <row r="49" spans="1:8" s="2" customFormat="1" ht="28.5" customHeight="1" thickBot="1">
      <c r="A49" s="8" t="s">
        <v>166</v>
      </c>
      <c r="B49" s="198">
        <f>B48+C48+D48+E48+F48+G48+H48</f>
        <v>12936260</v>
      </c>
      <c r="C49" s="199"/>
      <c r="D49" s="199"/>
      <c r="E49" s="199"/>
      <c r="F49" s="199"/>
      <c r="G49" s="199"/>
      <c r="H49" s="200"/>
    </row>
    <row r="50" spans="3:5" ht="9" customHeight="1">
      <c r="C50" s="13"/>
      <c r="D50" s="11"/>
      <c r="E50" s="14"/>
    </row>
    <row r="51" spans="1:6" ht="13.5" customHeight="1">
      <c r="A51" s="201" t="s">
        <v>152</v>
      </c>
      <c r="B51" s="201"/>
      <c r="C51" s="201"/>
      <c r="D51" s="15"/>
      <c r="E51" s="16"/>
      <c r="F51" s="3" t="s">
        <v>157</v>
      </c>
    </row>
    <row r="52" spans="3:5" ht="2.25" customHeight="1">
      <c r="C52" s="13"/>
      <c r="D52" s="15"/>
      <c r="E52" s="16"/>
    </row>
    <row r="53" spans="4:5" ht="2.25" customHeight="1">
      <c r="D53" s="17"/>
      <c r="E53" s="18"/>
    </row>
    <row r="54" spans="1:6" ht="13.5" customHeight="1">
      <c r="A54" s="201" t="s">
        <v>170</v>
      </c>
      <c r="B54" s="201"/>
      <c r="C54" s="201"/>
      <c r="D54" s="11"/>
      <c r="E54" s="12"/>
      <c r="F54" s="3" t="s">
        <v>171</v>
      </c>
    </row>
    <row r="55" spans="3:5" ht="28.5" customHeight="1">
      <c r="C55" s="13"/>
      <c r="D55" s="11"/>
      <c r="E55" s="21"/>
    </row>
    <row r="56" spans="3:5" ht="13.5" customHeight="1">
      <c r="C56" s="13"/>
      <c r="D56" s="11"/>
      <c r="E56" s="16"/>
    </row>
    <row r="57" spans="4:5" ht="13.5" customHeight="1">
      <c r="D57" s="11"/>
      <c r="E57" s="12"/>
    </row>
    <row r="58" spans="4:5" ht="13.5" customHeight="1">
      <c r="D58" s="11"/>
      <c r="E58" s="20"/>
    </row>
    <row r="59" spans="4:5" ht="13.5" customHeight="1">
      <c r="D59" s="11"/>
      <c r="E59" s="12"/>
    </row>
    <row r="60" spans="4:5" ht="22.5" customHeight="1">
      <c r="D60" s="11"/>
      <c r="E60" s="22"/>
    </row>
    <row r="61" spans="4:5" ht="13.5" customHeight="1">
      <c r="D61" s="17"/>
      <c r="E61" s="18"/>
    </row>
    <row r="62" spans="2:5" ht="13.5" customHeight="1">
      <c r="B62" s="13"/>
      <c r="D62" s="17"/>
      <c r="E62" s="23"/>
    </row>
    <row r="63" spans="3:5" ht="13.5" customHeight="1">
      <c r="C63" s="13"/>
      <c r="D63" s="17"/>
      <c r="E63" s="24"/>
    </row>
    <row r="64" spans="3:5" ht="13.5" customHeight="1">
      <c r="C64" s="13"/>
      <c r="D64" s="19"/>
      <c r="E64" s="16"/>
    </row>
    <row r="65" spans="4:5" ht="13.5" customHeight="1">
      <c r="D65" s="11"/>
      <c r="E65" s="12"/>
    </row>
    <row r="66" spans="2:5" ht="13.5" customHeight="1">
      <c r="B66" s="13"/>
      <c r="D66" s="11"/>
      <c r="E66" s="14"/>
    </row>
    <row r="67" spans="3:5" ht="13.5" customHeight="1">
      <c r="C67" s="13"/>
      <c r="D67" s="11"/>
      <c r="E67" s="23"/>
    </row>
    <row r="68" spans="3:5" ht="13.5" customHeight="1">
      <c r="C68" s="13"/>
      <c r="D68" s="19"/>
      <c r="E68" s="16"/>
    </row>
    <row r="69" spans="4:5" ht="13.5" customHeight="1">
      <c r="D69" s="17"/>
      <c r="E69" s="12"/>
    </row>
    <row r="70" spans="3:5" ht="13.5" customHeight="1">
      <c r="C70" s="13"/>
      <c r="D70" s="17"/>
      <c r="E70" s="23"/>
    </row>
    <row r="71" spans="4:5" ht="22.5" customHeight="1">
      <c r="D71" s="19"/>
      <c r="E71" s="22"/>
    </row>
    <row r="72" spans="4:5" ht="13.5" customHeight="1">
      <c r="D72" s="11"/>
      <c r="E72" s="12"/>
    </row>
    <row r="73" spans="4:5" ht="13.5" customHeight="1">
      <c r="D73" s="19"/>
      <c r="E73" s="16"/>
    </row>
    <row r="74" spans="4:5" ht="13.5" customHeight="1">
      <c r="D74" s="11"/>
      <c r="E74" s="12"/>
    </row>
    <row r="75" spans="4:5" ht="13.5" customHeight="1">
      <c r="D75" s="11"/>
      <c r="E75" s="12"/>
    </row>
    <row r="76" spans="1:5" ht="13.5" customHeight="1">
      <c r="A76" s="13"/>
      <c r="D76" s="25"/>
      <c r="E76" s="23"/>
    </row>
    <row r="77" spans="2:5" ht="13.5" customHeight="1">
      <c r="B77" s="13"/>
      <c r="C77" s="13"/>
      <c r="D77" s="26"/>
      <c r="E77" s="23"/>
    </row>
    <row r="78" spans="2:5" ht="13.5" customHeight="1">
      <c r="B78" s="13"/>
      <c r="C78" s="13"/>
      <c r="D78" s="26"/>
      <c r="E78" s="14"/>
    </row>
    <row r="79" spans="2:5" ht="13.5" customHeight="1">
      <c r="B79" s="13"/>
      <c r="C79" s="13"/>
      <c r="D79" s="19"/>
      <c r="E79" s="20"/>
    </row>
    <row r="80" spans="4:5" ht="12.75">
      <c r="D80" s="11"/>
      <c r="E80" s="12"/>
    </row>
    <row r="81" spans="2:5" ht="12.75">
      <c r="B81" s="13"/>
      <c r="D81" s="11"/>
      <c r="E81" s="23"/>
    </row>
    <row r="82" spans="3:5" ht="12.75">
      <c r="C82" s="13"/>
      <c r="D82" s="11"/>
      <c r="E82" s="14"/>
    </row>
    <row r="83" spans="3:5" ht="12.75">
      <c r="C83" s="13"/>
      <c r="D83" s="19"/>
      <c r="E83" s="16"/>
    </row>
    <row r="84" spans="4:5" ht="12.75">
      <c r="D84" s="11"/>
      <c r="E84" s="12"/>
    </row>
    <row r="85" spans="4:5" ht="12.75">
      <c r="D85" s="11"/>
      <c r="E85" s="12"/>
    </row>
    <row r="86" spans="4:5" ht="12.75">
      <c r="D86" s="27"/>
      <c r="E86" s="28"/>
    </row>
    <row r="87" spans="4:5" ht="12.75">
      <c r="D87" s="11"/>
      <c r="E87" s="12"/>
    </row>
    <row r="88" spans="4:5" ht="12.75">
      <c r="D88" s="11"/>
      <c r="E88" s="12"/>
    </row>
    <row r="89" spans="4:5" ht="12.75">
      <c r="D89" s="11"/>
      <c r="E89" s="12"/>
    </row>
    <row r="90" spans="4:5" ht="12.75">
      <c r="D90" s="19"/>
      <c r="E90" s="16"/>
    </row>
    <row r="91" spans="4:5" ht="12.75">
      <c r="D91" s="11"/>
      <c r="E91" s="12"/>
    </row>
    <row r="92" spans="4:5" ht="12.75">
      <c r="D92" s="19"/>
      <c r="E92" s="16"/>
    </row>
    <row r="93" spans="4:5" ht="12.75">
      <c r="D93" s="11"/>
      <c r="E93" s="12"/>
    </row>
    <row r="94" spans="4:5" ht="12.75">
      <c r="D94" s="11"/>
      <c r="E94" s="12"/>
    </row>
    <row r="95" spans="4:5" ht="12.75">
      <c r="D95" s="11"/>
      <c r="E95" s="12"/>
    </row>
    <row r="96" spans="4:5" ht="12.75">
      <c r="D96" s="11"/>
      <c r="E96" s="12"/>
    </row>
    <row r="97" spans="1:5" ht="28.5" customHeight="1">
      <c r="A97" s="29"/>
      <c r="B97" s="29"/>
      <c r="C97" s="29"/>
      <c r="D97" s="30"/>
      <c r="E97" s="31"/>
    </row>
    <row r="98" spans="3:5" ht="12.75">
      <c r="C98" s="13"/>
      <c r="D98" s="11"/>
      <c r="E98" s="14"/>
    </row>
    <row r="99" spans="4:5" ht="12.75">
      <c r="D99" s="32"/>
      <c r="E99" s="33"/>
    </row>
    <row r="100" spans="4:5" ht="12.75">
      <c r="D100" s="11"/>
      <c r="E100" s="12"/>
    </row>
    <row r="101" spans="4:5" ht="12.75">
      <c r="D101" s="27"/>
      <c r="E101" s="28"/>
    </row>
    <row r="102" spans="4:5" ht="12.75">
      <c r="D102" s="27"/>
      <c r="E102" s="28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9"/>
      <c r="E107" s="16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19"/>
      <c r="E110" s="33"/>
    </row>
    <row r="111" spans="4:5" ht="12.75">
      <c r="D111" s="17"/>
      <c r="E111" s="28"/>
    </row>
    <row r="112" spans="4:5" ht="12.75">
      <c r="D112" s="19"/>
      <c r="E112" s="16"/>
    </row>
    <row r="113" spans="4:5" ht="12.75">
      <c r="D113" s="11"/>
      <c r="E113" s="12"/>
    </row>
    <row r="114" spans="3:5" ht="12.75">
      <c r="C114" s="13"/>
      <c r="D114" s="11"/>
      <c r="E114" s="14"/>
    </row>
    <row r="115" spans="4:5" ht="12.75">
      <c r="D115" s="17"/>
      <c r="E115" s="16"/>
    </row>
    <row r="116" spans="4:5" ht="12.75">
      <c r="D116" s="17"/>
      <c r="E116" s="28"/>
    </row>
    <row r="117" spans="3:5" ht="12.75">
      <c r="C117" s="13"/>
      <c r="D117" s="17"/>
      <c r="E117" s="34"/>
    </row>
    <row r="118" spans="3:5" ht="12.75">
      <c r="C118" s="13"/>
      <c r="D118" s="19"/>
      <c r="E118" s="20"/>
    </row>
    <row r="119" spans="4:5" ht="12.75">
      <c r="D119" s="11"/>
      <c r="E119" s="12"/>
    </row>
    <row r="120" spans="4:5" ht="12.75">
      <c r="D120" s="32"/>
      <c r="E120" s="35"/>
    </row>
    <row r="121" spans="4:5" ht="11.25" customHeight="1">
      <c r="D121" s="27"/>
      <c r="E121" s="28"/>
    </row>
    <row r="122" spans="2:5" ht="24" customHeight="1">
      <c r="B122" s="13"/>
      <c r="D122" s="27"/>
      <c r="E122" s="36"/>
    </row>
    <row r="123" spans="3:5" ht="15" customHeight="1">
      <c r="C123" s="13"/>
      <c r="D123" s="27"/>
      <c r="E123" s="36"/>
    </row>
    <row r="124" spans="4:5" ht="11.25" customHeight="1">
      <c r="D124" s="32"/>
      <c r="E124" s="33"/>
    </row>
    <row r="125" spans="4:5" ht="12.75">
      <c r="D125" s="27"/>
      <c r="E125" s="28"/>
    </row>
    <row r="126" spans="2:5" ht="13.5" customHeight="1">
      <c r="B126" s="13"/>
      <c r="D126" s="27"/>
      <c r="E126" s="37"/>
    </row>
    <row r="127" spans="3:5" ht="12.75" customHeight="1">
      <c r="C127" s="13"/>
      <c r="D127" s="27"/>
      <c r="E127" s="14"/>
    </row>
    <row r="128" spans="3:5" ht="12.75" customHeight="1">
      <c r="C128" s="13"/>
      <c r="D128" s="19"/>
      <c r="E128" s="20"/>
    </row>
    <row r="129" spans="4:5" ht="12.75">
      <c r="D129" s="11"/>
      <c r="E129" s="12"/>
    </row>
    <row r="130" spans="3:5" ht="12.75">
      <c r="C130" s="13"/>
      <c r="D130" s="11"/>
      <c r="E130" s="34"/>
    </row>
    <row r="131" spans="4:5" ht="12.75">
      <c r="D131" s="32"/>
      <c r="E131" s="33"/>
    </row>
    <row r="132" spans="4:5" ht="12.75">
      <c r="D132" s="27"/>
      <c r="E132" s="28"/>
    </row>
    <row r="133" spans="4:5" ht="12.75">
      <c r="D133" s="11"/>
      <c r="E133" s="12"/>
    </row>
    <row r="134" spans="1:5" ht="19.5" customHeight="1">
      <c r="A134" s="38"/>
      <c r="B134" s="1"/>
      <c r="C134" s="1"/>
      <c r="D134" s="1"/>
      <c r="E134" s="23"/>
    </row>
    <row r="135" spans="1:5" ht="15" customHeight="1">
      <c r="A135" s="13"/>
      <c r="D135" s="25"/>
      <c r="E135" s="23"/>
    </row>
    <row r="136" spans="1:5" ht="12.75">
      <c r="A136" s="13"/>
      <c r="B136" s="13"/>
      <c r="D136" s="25"/>
      <c r="E136" s="14"/>
    </row>
    <row r="137" spans="3:5" ht="12.75">
      <c r="C137" s="13"/>
      <c r="D137" s="11"/>
      <c r="E137" s="23"/>
    </row>
    <row r="138" spans="4:5" ht="12.75">
      <c r="D138" s="15"/>
      <c r="E138" s="16"/>
    </row>
    <row r="139" spans="2:5" ht="12.75">
      <c r="B139" s="13"/>
      <c r="D139" s="11"/>
      <c r="E139" s="14"/>
    </row>
    <row r="140" spans="3:5" ht="12.75">
      <c r="C140" s="13"/>
      <c r="D140" s="11"/>
      <c r="E140" s="14"/>
    </row>
    <row r="141" spans="4:5" ht="12.75">
      <c r="D141" s="19"/>
      <c r="E141" s="20"/>
    </row>
    <row r="142" spans="3:5" ht="22.5" customHeight="1">
      <c r="C142" s="13"/>
      <c r="D142" s="11"/>
      <c r="E142" s="21"/>
    </row>
    <row r="143" spans="4:5" ht="12.75">
      <c r="D143" s="11"/>
      <c r="E143" s="20"/>
    </row>
    <row r="144" spans="2:5" ht="12.75">
      <c r="B144" s="13"/>
      <c r="D144" s="17"/>
      <c r="E144" s="23"/>
    </row>
    <row r="145" spans="3:5" ht="12.75">
      <c r="C145" s="13"/>
      <c r="D145" s="17"/>
      <c r="E145" s="24"/>
    </row>
    <row r="146" spans="4:5" ht="12.75">
      <c r="D146" s="19"/>
      <c r="E146" s="16"/>
    </row>
    <row r="147" spans="1:5" ht="13.5" customHeight="1">
      <c r="A147" s="13"/>
      <c r="D147" s="25"/>
      <c r="E147" s="23"/>
    </row>
    <row r="148" spans="2:5" ht="13.5" customHeight="1">
      <c r="B148" s="13"/>
      <c r="D148" s="11"/>
      <c r="E148" s="23"/>
    </row>
    <row r="149" spans="3:5" ht="13.5" customHeight="1">
      <c r="C149" s="13"/>
      <c r="D149" s="11"/>
      <c r="E149" s="14"/>
    </row>
    <row r="150" spans="3:5" ht="12.75">
      <c r="C150" s="13"/>
      <c r="D150" s="19"/>
      <c r="E150" s="16"/>
    </row>
    <row r="151" spans="3:5" ht="12.75">
      <c r="C151" s="13"/>
      <c r="D151" s="11"/>
      <c r="E151" s="14"/>
    </row>
    <row r="152" spans="4:5" ht="12.75">
      <c r="D152" s="32"/>
      <c r="E152" s="33"/>
    </row>
    <row r="153" spans="3:5" ht="12.75">
      <c r="C153" s="13"/>
      <c r="D153" s="17"/>
      <c r="E153" s="34"/>
    </row>
    <row r="154" spans="3:5" ht="12.75">
      <c r="C154" s="13"/>
      <c r="D154" s="19"/>
      <c r="E154" s="20"/>
    </row>
    <row r="155" spans="4:5" ht="12.75">
      <c r="D155" s="32"/>
      <c r="E155" s="39"/>
    </row>
    <row r="156" spans="2:5" ht="12.75">
      <c r="B156" s="13"/>
      <c r="D156" s="27"/>
      <c r="E156" s="37"/>
    </row>
    <row r="157" spans="3:5" ht="12.75">
      <c r="C157" s="13"/>
      <c r="D157" s="27"/>
      <c r="E157" s="14"/>
    </row>
    <row r="158" spans="3:5" ht="12.75">
      <c r="C158" s="13"/>
      <c r="D158" s="19"/>
      <c r="E158" s="20"/>
    </row>
    <row r="159" spans="3:5" ht="12.75">
      <c r="C159" s="13"/>
      <c r="D159" s="19"/>
      <c r="E159" s="20"/>
    </row>
    <row r="160" spans="4:5" ht="12.75">
      <c r="D160" s="11"/>
      <c r="E160" s="12"/>
    </row>
    <row r="161" spans="1:5" s="40" customFormat="1" ht="18" customHeight="1">
      <c r="A161" s="193"/>
      <c r="B161" s="194"/>
      <c r="C161" s="194"/>
      <c r="D161" s="194"/>
      <c r="E161" s="194"/>
    </row>
    <row r="162" spans="1:5" ht="28.5" customHeight="1">
      <c r="A162" s="29"/>
      <c r="B162" s="29"/>
      <c r="C162" s="29"/>
      <c r="D162" s="30"/>
      <c r="E162" s="31"/>
    </row>
    <row r="164" spans="1:5" ht="15">
      <c r="A164" s="42"/>
      <c r="B164" s="13"/>
      <c r="C164" s="13"/>
      <c r="D164" s="43"/>
      <c r="E164" s="4"/>
    </row>
    <row r="165" spans="1:5" ht="12.75">
      <c r="A165" s="13"/>
      <c r="B165" s="13"/>
      <c r="C165" s="13"/>
      <c r="D165" s="43"/>
      <c r="E165" s="4"/>
    </row>
    <row r="166" spans="1:5" ht="17.25" customHeight="1">
      <c r="A166" s="13"/>
      <c r="B166" s="13"/>
      <c r="C166" s="13"/>
      <c r="D166" s="43"/>
      <c r="E166" s="4"/>
    </row>
    <row r="167" spans="1:5" ht="13.5" customHeight="1">
      <c r="A167" s="13"/>
      <c r="B167" s="13"/>
      <c r="C167" s="13"/>
      <c r="D167" s="43"/>
      <c r="E167" s="4"/>
    </row>
    <row r="168" spans="1:5" ht="12.75">
      <c r="A168" s="13"/>
      <c r="B168" s="13"/>
      <c r="C168" s="13"/>
      <c r="D168" s="43"/>
      <c r="E168" s="4"/>
    </row>
    <row r="169" spans="1:3" ht="12.75">
      <c r="A169" s="13"/>
      <c r="B169" s="13"/>
      <c r="C169" s="13"/>
    </row>
    <row r="170" spans="1:5" ht="12.75">
      <c r="A170" s="13"/>
      <c r="B170" s="13"/>
      <c r="C170" s="13"/>
      <c r="D170" s="43"/>
      <c r="E170" s="4"/>
    </row>
    <row r="171" spans="1:5" ht="12.75">
      <c r="A171" s="13"/>
      <c r="B171" s="13"/>
      <c r="C171" s="13"/>
      <c r="D171" s="43"/>
      <c r="E171" s="44"/>
    </row>
    <row r="172" spans="1:5" ht="12.75">
      <c r="A172" s="13"/>
      <c r="B172" s="13"/>
      <c r="C172" s="13"/>
      <c r="D172" s="43"/>
      <c r="E172" s="4"/>
    </row>
    <row r="173" spans="1:5" ht="22.5" customHeight="1">
      <c r="A173" s="13"/>
      <c r="B173" s="13"/>
      <c r="C173" s="13"/>
      <c r="D173" s="43"/>
      <c r="E173" s="21"/>
    </row>
    <row r="174" spans="4:5" ht="22.5" customHeight="1">
      <c r="D174" s="19"/>
      <c r="E174" s="22"/>
    </row>
  </sheetData>
  <sheetProtection/>
  <mergeCells count="13">
    <mergeCell ref="A2:H2"/>
    <mergeCell ref="B20:H20"/>
    <mergeCell ref="B27:H27"/>
    <mergeCell ref="B36:H36"/>
    <mergeCell ref="A4:B4"/>
    <mergeCell ref="B38:H38"/>
    <mergeCell ref="A161:E161"/>
    <mergeCell ref="B7:H7"/>
    <mergeCell ref="B49:H49"/>
    <mergeCell ref="A51:C51"/>
    <mergeCell ref="A54:C54"/>
    <mergeCell ref="F22:H22"/>
    <mergeCell ref="F24:H2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5" max="7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5"/>
  <sheetViews>
    <sheetView zoomScalePageLayoutView="0" workbookViewId="0" topLeftCell="A1">
      <selection activeCell="P54" sqref="P54"/>
    </sheetView>
  </sheetViews>
  <sheetFormatPr defaultColWidth="9.140625" defaultRowHeight="12.75"/>
  <cols>
    <col min="1" max="1" width="5.28125" style="116" customWidth="1"/>
    <col min="2" max="2" width="9.140625" style="116" customWidth="1"/>
    <col min="3" max="3" width="32.7109375" style="116" customWidth="1"/>
    <col min="4" max="12" width="12.421875" style="116" customWidth="1"/>
    <col min="13" max="16384" width="9.140625" style="116" customWidth="1"/>
  </cols>
  <sheetData>
    <row r="2" spans="2:4" ht="12">
      <c r="B2" s="205" t="s">
        <v>167</v>
      </c>
      <c r="C2" s="205"/>
      <c r="D2" s="191"/>
    </row>
    <row r="3" spans="2:4" ht="12">
      <c r="B3" s="205"/>
      <c r="C3" s="205"/>
      <c r="D3" s="191"/>
    </row>
    <row r="4" spans="2:4" ht="12">
      <c r="B4" s="205"/>
      <c r="C4" s="205"/>
      <c r="D4" s="191"/>
    </row>
    <row r="5" spans="2:3" ht="39" customHeight="1">
      <c r="B5" s="206" t="s">
        <v>173</v>
      </c>
      <c r="C5" s="206"/>
    </row>
    <row r="6" spans="1:12" s="120" customFormat="1" ht="17.25">
      <c r="A6" s="118"/>
      <c r="B6" s="207" t="s">
        <v>18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20" customFormat="1" ht="17.2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120" customFormat="1" ht="12.75">
      <c r="A8" s="118"/>
      <c r="B8" s="121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117" customFormat="1" ht="72">
      <c r="A9" s="122" t="s">
        <v>71</v>
      </c>
      <c r="B9" s="123" t="s">
        <v>19</v>
      </c>
      <c r="C9" s="123" t="s">
        <v>20</v>
      </c>
      <c r="D9" s="124" t="s">
        <v>159</v>
      </c>
      <c r="E9" s="123" t="s">
        <v>10</v>
      </c>
      <c r="F9" s="123" t="s">
        <v>147</v>
      </c>
      <c r="G9" s="123" t="s">
        <v>11</v>
      </c>
      <c r="H9" s="123" t="s">
        <v>12</v>
      </c>
      <c r="I9" s="123" t="s">
        <v>13</v>
      </c>
      <c r="J9" s="123" t="s">
        <v>21</v>
      </c>
      <c r="K9" s="123" t="s">
        <v>15</v>
      </c>
      <c r="L9" s="123" t="s">
        <v>16</v>
      </c>
    </row>
    <row r="10" spans="1:12" s="126" customFormat="1" ht="12.75">
      <c r="A10" s="125"/>
      <c r="B10" s="125"/>
      <c r="C10" s="125"/>
      <c r="D10" s="125"/>
      <c r="E10" s="125">
        <v>11</v>
      </c>
      <c r="F10" s="125">
        <v>12</v>
      </c>
      <c r="G10" s="125">
        <v>32</v>
      </c>
      <c r="H10" s="125">
        <v>49</v>
      </c>
      <c r="I10" s="125">
        <v>54</v>
      </c>
      <c r="J10" s="125">
        <v>62</v>
      </c>
      <c r="K10" s="125">
        <v>72</v>
      </c>
      <c r="L10" s="125">
        <v>82</v>
      </c>
    </row>
    <row r="11" spans="1:12" s="118" customFormat="1" ht="12.75">
      <c r="A11" s="127"/>
      <c r="B11" s="128"/>
      <c r="C11" s="129" t="s">
        <v>32</v>
      </c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s="120" customFormat="1" ht="36.75" customHeight="1">
      <c r="A12" s="131"/>
      <c r="B12" s="128"/>
      <c r="C12" s="132" t="s">
        <v>167</v>
      </c>
      <c r="D12" s="130">
        <f>SUM(E12:L12)</f>
        <v>12956260</v>
      </c>
      <c r="E12" s="133">
        <f>SUM(E42,E13)</f>
        <v>0</v>
      </c>
      <c r="F12" s="133">
        <f aca="true" t="shared" si="0" ref="F12:L12">SUM(F42,F13)</f>
        <v>5376260</v>
      </c>
      <c r="G12" s="133">
        <f t="shared" si="0"/>
        <v>0</v>
      </c>
      <c r="H12" s="133">
        <f t="shared" si="0"/>
        <v>7580000</v>
      </c>
      <c r="I12" s="133">
        <f t="shared" si="0"/>
        <v>0</v>
      </c>
      <c r="J12" s="133">
        <f t="shared" si="0"/>
        <v>0</v>
      </c>
      <c r="K12" s="133">
        <f t="shared" si="0"/>
        <v>0</v>
      </c>
      <c r="L12" s="133">
        <f t="shared" si="0"/>
        <v>0</v>
      </c>
    </row>
    <row r="13" spans="1:12" s="120" customFormat="1" ht="66">
      <c r="A13" s="134"/>
      <c r="B13" s="135" t="s">
        <v>154</v>
      </c>
      <c r="C13" s="136" t="s">
        <v>45</v>
      </c>
      <c r="D13" s="130">
        <f aca="true" t="shared" si="1" ref="D13:D77">SUM(E13:L13)</f>
        <v>5376260</v>
      </c>
      <c r="E13" s="130">
        <f>SUM(E14)</f>
        <v>0</v>
      </c>
      <c r="F13" s="130">
        <f aca="true" t="shared" si="2" ref="F13:L13">SUM(F14)</f>
        <v>5376260</v>
      </c>
      <c r="G13" s="130">
        <f t="shared" si="2"/>
        <v>0</v>
      </c>
      <c r="H13" s="130">
        <f t="shared" si="2"/>
        <v>0</v>
      </c>
      <c r="I13" s="130">
        <f t="shared" si="2"/>
        <v>0</v>
      </c>
      <c r="J13" s="130">
        <f t="shared" si="2"/>
        <v>0</v>
      </c>
      <c r="K13" s="130">
        <f t="shared" si="2"/>
        <v>0</v>
      </c>
      <c r="L13" s="130">
        <f t="shared" si="2"/>
        <v>0</v>
      </c>
    </row>
    <row r="14" spans="1:12" s="120" customFormat="1" ht="52.5">
      <c r="A14" s="134" t="s">
        <v>46</v>
      </c>
      <c r="B14" s="135" t="s">
        <v>155</v>
      </c>
      <c r="C14" s="136" t="s">
        <v>47</v>
      </c>
      <c r="D14" s="130">
        <f t="shared" si="1"/>
        <v>5376260</v>
      </c>
      <c r="E14" s="130">
        <f aca="true" t="shared" si="3" ref="E14:L14">SUM(E15,E29)</f>
        <v>0</v>
      </c>
      <c r="F14" s="130">
        <f t="shared" si="3"/>
        <v>5376260</v>
      </c>
      <c r="G14" s="130">
        <f t="shared" si="3"/>
        <v>0</v>
      </c>
      <c r="H14" s="130">
        <f t="shared" si="3"/>
        <v>0</v>
      </c>
      <c r="I14" s="130">
        <f t="shared" si="3"/>
        <v>0</v>
      </c>
      <c r="J14" s="130">
        <f t="shared" si="3"/>
        <v>0</v>
      </c>
      <c r="K14" s="130">
        <f t="shared" si="3"/>
        <v>0</v>
      </c>
      <c r="L14" s="130">
        <f t="shared" si="3"/>
        <v>0</v>
      </c>
    </row>
    <row r="15" spans="1:12" s="120" customFormat="1" ht="12.75">
      <c r="A15" s="137"/>
      <c r="B15" s="105">
        <v>3</v>
      </c>
      <c r="C15" s="106" t="s">
        <v>43</v>
      </c>
      <c r="D15" s="130">
        <f t="shared" si="1"/>
        <v>5026260</v>
      </c>
      <c r="E15" s="130">
        <f aca="true" t="shared" si="4" ref="E15:L15">E16+E22</f>
        <v>0</v>
      </c>
      <c r="F15" s="130">
        <f t="shared" si="4"/>
        <v>5026260</v>
      </c>
      <c r="G15" s="130">
        <f t="shared" si="4"/>
        <v>0</v>
      </c>
      <c r="H15" s="130">
        <f t="shared" si="4"/>
        <v>0</v>
      </c>
      <c r="I15" s="130">
        <f t="shared" si="4"/>
        <v>0</v>
      </c>
      <c r="J15" s="130">
        <f t="shared" si="4"/>
        <v>0</v>
      </c>
      <c r="K15" s="130">
        <f t="shared" si="4"/>
        <v>0</v>
      </c>
      <c r="L15" s="130">
        <f t="shared" si="4"/>
        <v>0</v>
      </c>
    </row>
    <row r="16" spans="1:12" s="120" customFormat="1" ht="12.75">
      <c r="A16" s="137"/>
      <c r="B16" s="105" t="s">
        <v>91</v>
      </c>
      <c r="C16" s="107" t="s">
        <v>22</v>
      </c>
      <c r="D16" s="130">
        <f t="shared" si="1"/>
        <v>4852460</v>
      </c>
      <c r="E16" s="130">
        <f>SUM(E17,E20)</f>
        <v>0</v>
      </c>
      <c r="F16" s="130">
        <f aca="true" t="shared" si="5" ref="F16:L16">SUM(F17,F20)</f>
        <v>4852460</v>
      </c>
      <c r="G16" s="130">
        <f t="shared" si="5"/>
        <v>0</v>
      </c>
      <c r="H16" s="130">
        <f t="shared" si="5"/>
        <v>0</v>
      </c>
      <c r="I16" s="130">
        <f t="shared" si="5"/>
        <v>0</v>
      </c>
      <c r="J16" s="130">
        <f t="shared" si="5"/>
        <v>0</v>
      </c>
      <c r="K16" s="130">
        <f t="shared" si="5"/>
        <v>0</v>
      </c>
      <c r="L16" s="130">
        <f t="shared" si="5"/>
        <v>0</v>
      </c>
    </row>
    <row r="17" spans="1:12" s="120" customFormat="1" ht="12.75">
      <c r="A17" s="137"/>
      <c r="B17" s="105" t="s">
        <v>92</v>
      </c>
      <c r="C17" s="107" t="s">
        <v>23</v>
      </c>
      <c r="D17" s="130">
        <f t="shared" si="1"/>
        <v>4171713</v>
      </c>
      <c r="E17" s="130">
        <f>SUM(E18:E19)</f>
        <v>0</v>
      </c>
      <c r="F17" s="130">
        <f aca="true" t="shared" si="6" ref="F17:L17">SUM(F18:F19)</f>
        <v>4171713</v>
      </c>
      <c r="G17" s="130">
        <f t="shared" si="6"/>
        <v>0</v>
      </c>
      <c r="H17" s="130">
        <f t="shared" si="6"/>
        <v>0</v>
      </c>
      <c r="I17" s="130">
        <f t="shared" si="6"/>
        <v>0</v>
      </c>
      <c r="J17" s="130">
        <f t="shared" si="6"/>
        <v>0</v>
      </c>
      <c r="K17" s="130">
        <f t="shared" si="6"/>
        <v>0</v>
      </c>
      <c r="L17" s="130">
        <f t="shared" si="6"/>
        <v>0</v>
      </c>
    </row>
    <row r="18" spans="1:12" s="120" customFormat="1" ht="12.75">
      <c r="A18" s="137"/>
      <c r="B18" s="108" t="s">
        <v>93</v>
      </c>
      <c r="C18" s="102" t="s">
        <v>50</v>
      </c>
      <c r="D18" s="130">
        <f t="shared" si="1"/>
        <v>3421713</v>
      </c>
      <c r="E18" s="138"/>
      <c r="F18" s="138">
        <v>3421713</v>
      </c>
      <c r="G18" s="138"/>
      <c r="H18" s="138"/>
      <c r="I18" s="138"/>
      <c r="J18" s="138"/>
      <c r="K18" s="138"/>
      <c r="L18" s="138"/>
    </row>
    <row r="19" spans="1:12" s="120" customFormat="1" ht="12.75">
      <c r="A19" s="137"/>
      <c r="B19" s="108">
        <v>3114</v>
      </c>
      <c r="C19" s="102" t="s">
        <v>63</v>
      </c>
      <c r="D19" s="130"/>
      <c r="E19" s="138"/>
      <c r="F19" s="138">
        <v>750000</v>
      </c>
      <c r="G19" s="138"/>
      <c r="H19" s="138"/>
      <c r="I19" s="138"/>
      <c r="J19" s="138"/>
      <c r="K19" s="138"/>
      <c r="L19" s="138"/>
    </row>
    <row r="20" spans="1:12" s="120" customFormat="1" ht="12.75">
      <c r="A20" s="137"/>
      <c r="B20" s="105" t="s">
        <v>98</v>
      </c>
      <c r="C20" s="107" t="s">
        <v>25</v>
      </c>
      <c r="D20" s="130">
        <f t="shared" si="1"/>
        <v>680747</v>
      </c>
      <c r="E20" s="130">
        <f aca="true" t="shared" si="7" ref="E20:L20">SUM(E21)</f>
        <v>0</v>
      </c>
      <c r="F20" s="130">
        <f t="shared" si="7"/>
        <v>680747</v>
      </c>
      <c r="G20" s="130">
        <f t="shared" si="7"/>
        <v>0</v>
      </c>
      <c r="H20" s="130">
        <f t="shared" si="7"/>
        <v>0</v>
      </c>
      <c r="I20" s="130">
        <f t="shared" si="7"/>
        <v>0</v>
      </c>
      <c r="J20" s="130">
        <f t="shared" si="7"/>
        <v>0</v>
      </c>
      <c r="K20" s="130">
        <f t="shared" si="7"/>
        <v>0</v>
      </c>
      <c r="L20" s="130">
        <f t="shared" si="7"/>
        <v>0</v>
      </c>
    </row>
    <row r="21" spans="1:12" s="120" customFormat="1" ht="26.25">
      <c r="A21" s="137"/>
      <c r="B21" s="108" t="s">
        <v>99</v>
      </c>
      <c r="C21" s="102" t="s">
        <v>51</v>
      </c>
      <c r="D21" s="130">
        <f t="shared" si="1"/>
        <v>680747</v>
      </c>
      <c r="E21" s="138"/>
      <c r="F21" s="138">
        <v>680747</v>
      </c>
      <c r="G21" s="138"/>
      <c r="H21" s="138"/>
      <c r="I21" s="138"/>
      <c r="J21" s="138"/>
      <c r="K21" s="138"/>
      <c r="L21" s="138"/>
    </row>
    <row r="22" spans="1:12" s="120" customFormat="1" ht="12.75">
      <c r="A22" s="137"/>
      <c r="B22" s="105" t="s">
        <v>100</v>
      </c>
      <c r="C22" s="107" t="s">
        <v>26</v>
      </c>
      <c r="D22" s="130">
        <f t="shared" si="1"/>
        <v>173800</v>
      </c>
      <c r="E22" s="130">
        <f>E23+E25+E27</f>
        <v>0</v>
      </c>
      <c r="F22" s="130">
        <f aca="true" t="shared" si="8" ref="F22:L22">F23+F25+F27</f>
        <v>173800</v>
      </c>
      <c r="G22" s="130">
        <f t="shared" si="8"/>
        <v>0</v>
      </c>
      <c r="H22" s="130">
        <f t="shared" si="8"/>
        <v>0</v>
      </c>
      <c r="I22" s="130">
        <f t="shared" si="8"/>
        <v>0</v>
      </c>
      <c r="J22" s="130">
        <f t="shared" si="8"/>
        <v>0</v>
      </c>
      <c r="K22" s="130">
        <f t="shared" si="8"/>
        <v>0</v>
      </c>
      <c r="L22" s="130">
        <f t="shared" si="8"/>
        <v>0</v>
      </c>
    </row>
    <row r="23" spans="1:12" s="120" customFormat="1" ht="12.75">
      <c r="A23" s="137"/>
      <c r="B23" s="105" t="s">
        <v>105</v>
      </c>
      <c r="C23" s="107" t="s">
        <v>28</v>
      </c>
      <c r="D23" s="130">
        <f t="shared" si="1"/>
        <v>0</v>
      </c>
      <c r="E23" s="130">
        <f>E24</f>
        <v>0</v>
      </c>
      <c r="F23" s="130">
        <f aca="true" t="shared" si="9" ref="F23:L23">F24</f>
        <v>0</v>
      </c>
      <c r="G23" s="130">
        <f t="shared" si="9"/>
        <v>0</v>
      </c>
      <c r="H23" s="130">
        <f t="shared" si="9"/>
        <v>0</v>
      </c>
      <c r="I23" s="130">
        <f t="shared" si="9"/>
        <v>0</v>
      </c>
      <c r="J23" s="130">
        <f t="shared" si="9"/>
        <v>0</v>
      </c>
      <c r="K23" s="130">
        <f t="shared" si="9"/>
        <v>0</v>
      </c>
      <c r="L23" s="130">
        <f t="shared" si="9"/>
        <v>0</v>
      </c>
    </row>
    <row r="24" spans="1:12" s="120" customFormat="1" ht="12.75">
      <c r="A24" s="137"/>
      <c r="B24" s="108" t="s">
        <v>108</v>
      </c>
      <c r="C24" s="102" t="s">
        <v>55</v>
      </c>
      <c r="D24" s="130">
        <f t="shared" si="1"/>
        <v>0</v>
      </c>
      <c r="E24" s="138"/>
      <c r="F24" s="138">
        <v>0</v>
      </c>
      <c r="G24" s="138"/>
      <c r="H24" s="138"/>
      <c r="I24" s="138"/>
      <c r="J24" s="138"/>
      <c r="K24" s="138"/>
      <c r="L24" s="138"/>
    </row>
    <row r="25" spans="1:12" s="120" customFormat="1" ht="12.75">
      <c r="A25" s="137"/>
      <c r="B25" s="105" t="s">
        <v>112</v>
      </c>
      <c r="C25" s="107" t="s">
        <v>29</v>
      </c>
      <c r="D25" s="130">
        <f t="shared" si="1"/>
        <v>135600</v>
      </c>
      <c r="E25" s="130">
        <f>E26</f>
        <v>0</v>
      </c>
      <c r="F25" s="130">
        <f aca="true" t="shared" si="10" ref="F25:L25">F26</f>
        <v>135600</v>
      </c>
      <c r="G25" s="130">
        <f t="shared" si="10"/>
        <v>0</v>
      </c>
      <c r="H25" s="130">
        <f t="shared" si="10"/>
        <v>0</v>
      </c>
      <c r="I25" s="130">
        <f t="shared" si="10"/>
        <v>0</v>
      </c>
      <c r="J25" s="130">
        <f t="shared" si="10"/>
        <v>0</v>
      </c>
      <c r="K25" s="130">
        <f t="shared" si="10"/>
        <v>0</v>
      </c>
      <c r="L25" s="130">
        <f t="shared" si="10"/>
        <v>0</v>
      </c>
    </row>
    <row r="26" spans="1:12" s="120" customFormat="1" ht="26.25">
      <c r="A26" s="137"/>
      <c r="B26" s="108" t="s">
        <v>114</v>
      </c>
      <c r="C26" s="102" t="s">
        <v>64</v>
      </c>
      <c r="D26" s="130">
        <f t="shared" si="1"/>
        <v>135600</v>
      </c>
      <c r="E26" s="138"/>
      <c r="F26" s="138">
        <v>135600</v>
      </c>
      <c r="G26" s="138"/>
      <c r="H26" s="138"/>
      <c r="I26" s="138"/>
      <c r="J26" s="138"/>
      <c r="K26" s="138"/>
      <c r="L26" s="138"/>
    </row>
    <row r="27" spans="1:12" s="120" customFormat="1" ht="26.25">
      <c r="A27" s="137"/>
      <c r="B27" s="105">
        <v>329</v>
      </c>
      <c r="C27" s="107" t="s">
        <v>49</v>
      </c>
      <c r="D27" s="130">
        <f t="shared" si="1"/>
        <v>38200</v>
      </c>
      <c r="E27" s="130">
        <f>E28</f>
        <v>0</v>
      </c>
      <c r="F27" s="130">
        <f aca="true" t="shared" si="11" ref="F27:L27">F28</f>
        <v>38200</v>
      </c>
      <c r="G27" s="130">
        <f t="shared" si="11"/>
        <v>0</v>
      </c>
      <c r="H27" s="130">
        <f t="shared" si="11"/>
        <v>0</v>
      </c>
      <c r="I27" s="130">
        <f t="shared" si="11"/>
        <v>0</v>
      </c>
      <c r="J27" s="130">
        <f t="shared" si="11"/>
        <v>0</v>
      </c>
      <c r="K27" s="130">
        <f t="shared" si="11"/>
        <v>0</v>
      </c>
      <c r="L27" s="130">
        <f t="shared" si="11"/>
        <v>0</v>
      </c>
    </row>
    <row r="28" spans="1:12" s="120" customFormat="1" ht="26.25">
      <c r="A28" s="137"/>
      <c r="B28" s="108">
        <v>3291</v>
      </c>
      <c r="C28" s="102" t="s">
        <v>65</v>
      </c>
      <c r="D28" s="130">
        <f t="shared" si="1"/>
        <v>38200</v>
      </c>
      <c r="E28" s="138"/>
      <c r="F28" s="138">
        <v>38200</v>
      </c>
      <c r="G28" s="138"/>
      <c r="H28" s="138"/>
      <c r="I28" s="138"/>
      <c r="J28" s="138"/>
      <c r="K28" s="138"/>
      <c r="L28" s="138"/>
    </row>
    <row r="29" spans="1:12" s="120" customFormat="1" ht="26.25">
      <c r="A29" s="137"/>
      <c r="B29" s="105">
        <v>4</v>
      </c>
      <c r="C29" s="107" t="s">
        <v>30</v>
      </c>
      <c r="D29" s="130">
        <f t="shared" si="1"/>
        <v>350000</v>
      </c>
      <c r="E29" s="130">
        <f aca="true" t="shared" si="12" ref="E29:L29">E30+E39</f>
        <v>0</v>
      </c>
      <c r="F29" s="130">
        <f t="shared" si="12"/>
        <v>350000</v>
      </c>
      <c r="G29" s="130">
        <f t="shared" si="12"/>
        <v>0</v>
      </c>
      <c r="H29" s="130">
        <f t="shared" si="12"/>
        <v>0</v>
      </c>
      <c r="I29" s="130">
        <f t="shared" si="12"/>
        <v>0</v>
      </c>
      <c r="J29" s="130">
        <f t="shared" si="12"/>
        <v>0</v>
      </c>
      <c r="K29" s="130">
        <f t="shared" si="12"/>
        <v>0</v>
      </c>
      <c r="L29" s="130">
        <f t="shared" si="12"/>
        <v>0</v>
      </c>
    </row>
    <row r="30" spans="1:12" s="120" customFormat="1" ht="26.25">
      <c r="A30" s="137"/>
      <c r="B30" s="105" t="s">
        <v>131</v>
      </c>
      <c r="C30" s="107" t="s">
        <v>59</v>
      </c>
      <c r="D30" s="130">
        <f t="shared" si="1"/>
        <v>0</v>
      </c>
      <c r="E30" s="130">
        <f>E31+E33</f>
        <v>0</v>
      </c>
      <c r="F30" s="130">
        <f aca="true" t="shared" si="13" ref="F30:L30">F31+F33</f>
        <v>0</v>
      </c>
      <c r="G30" s="130">
        <f t="shared" si="13"/>
        <v>0</v>
      </c>
      <c r="H30" s="130">
        <f t="shared" si="13"/>
        <v>0</v>
      </c>
      <c r="I30" s="130">
        <f t="shared" si="13"/>
        <v>0</v>
      </c>
      <c r="J30" s="130">
        <f t="shared" si="13"/>
        <v>0</v>
      </c>
      <c r="K30" s="130">
        <f t="shared" si="13"/>
        <v>0</v>
      </c>
      <c r="L30" s="130">
        <f t="shared" si="13"/>
        <v>0</v>
      </c>
    </row>
    <row r="31" spans="1:12" s="120" customFormat="1" ht="12.75">
      <c r="A31" s="137"/>
      <c r="B31" s="105" t="s">
        <v>132</v>
      </c>
      <c r="C31" s="107" t="s">
        <v>133</v>
      </c>
      <c r="D31" s="130">
        <f t="shared" si="1"/>
        <v>0</v>
      </c>
      <c r="E31" s="130">
        <f aca="true" t="shared" si="14" ref="E31:L31">SUM(E32:E32)</f>
        <v>0</v>
      </c>
      <c r="F31" s="130">
        <f t="shared" si="14"/>
        <v>0</v>
      </c>
      <c r="G31" s="130">
        <f t="shared" si="14"/>
        <v>0</v>
      </c>
      <c r="H31" s="130">
        <f t="shared" si="14"/>
        <v>0</v>
      </c>
      <c r="I31" s="130">
        <f t="shared" si="14"/>
        <v>0</v>
      </c>
      <c r="J31" s="130">
        <f t="shared" si="14"/>
        <v>0</v>
      </c>
      <c r="K31" s="130">
        <f t="shared" si="14"/>
        <v>0</v>
      </c>
      <c r="L31" s="130">
        <f t="shared" si="14"/>
        <v>0</v>
      </c>
    </row>
    <row r="32" spans="1:12" s="120" customFormat="1" ht="12.75">
      <c r="A32" s="137"/>
      <c r="B32" s="108" t="s">
        <v>134</v>
      </c>
      <c r="C32" s="102" t="s">
        <v>135</v>
      </c>
      <c r="D32" s="130">
        <f t="shared" si="1"/>
        <v>0</v>
      </c>
      <c r="E32" s="138"/>
      <c r="F32" s="138">
        <v>0</v>
      </c>
      <c r="G32" s="138"/>
      <c r="H32" s="138"/>
      <c r="I32" s="138"/>
      <c r="J32" s="138"/>
      <c r="K32" s="138"/>
      <c r="L32" s="138"/>
    </row>
    <row r="33" spans="1:12" s="120" customFormat="1" ht="12.75">
      <c r="A33" s="137"/>
      <c r="B33" s="105" t="s">
        <v>136</v>
      </c>
      <c r="C33" s="107" t="s">
        <v>60</v>
      </c>
      <c r="D33" s="130">
        <f t="shared" si="1"/>
        <v>0</v>
      </c>
      <c r="E33" s="130">
        <f aca="true" t="shared" si="15" ref="E33:L33">SUM(E34:E38)</f>
        <v>0</v>
      </c>
      <c r="F33" s="130">
        <f t="shared" si="15"/>
        <v>0</v>
      </c>
      <c r="G33" s="130">
        <f t="shared" si="15"/>
        <v>0</v>
      </c>
      <c r="H33" s="130">
        <f t="shared" si="15"/>
        <v>0</v>
      </c>
      <c r="I33" s="130">
        <f t="shared" si="15"/>
        <v>0</v>
      </c>
      <c r="J33" s="130">
        <f t="shared" si="15"/>
        <v>0</v>
      </c>
      <c r="K33" s="130">
        <f t="shared" si="15"/>
        <v>0</v>
      </c>
      <c r="L33" s="130">
        <f t="shared" si="15"/>
        <v>0</v>
      </c>
    </row>
    <row r="34" spans="1:12" s="120" customFormat="1" ht="12.75">
      <c r="A34" s="137"/>
      <c r="B34" s="108" t="s">
        <v>137</v>
      </c>
      <c r="C34" s="102" t="s">
        <v>61</v>
      </c>
      <c r="D34" s="130">
        <f t="shared" si="1"/>
        <v>0</v>
      </c>
      <c r="E34" s="138"/>
      <c r="F34" s="138">
        <v>0</v>
      </c>
      <c r="G34" s="138"/>
      <c r="H34" s="138"/>
      <c r="I34" s="138"/>
      <c r="J34" s="138"/>
      <c r="K34" s="138"/>
      <c r="L34" s="138"/>
    </row>
    <row r="35" spans="1:12" s="120" customFormat="1" ht="12.75">
      <c r="A35" s="137"/>
      <c r="B35" s="108" t="s">
        <v>138</v>
      </c>
      <c r="C35" s="102" t="s">
        <v>66</v>
      </c>
      <c r="D35" s="130">
        <f t="shared" si="1"/>
        <v>0</v>
      </c>
      <c r="E35" s="138"/>
      <c r="F35" s="138">
        <v>0</v>
      </c>
      <c r="G35" s="138"/>
      <c r="H35" s="138"/>
      <c r="I35" s="138"/>
      <c r="J35" s="138"/>
      <c r="K35" s="138"/>
      <c r="L35" s="138"/>
    </row>
    <row r="36" spans="1:12" s="120" customFormat="1" ht="12.75">
      <c r="A36" s="137"/>
      <c r="B36" s="108" t="s">
        <v>139</v>
      </c>
      <c r="C36" s="102" t="s">
        <v>67</v>
      </c>
      <c r="D36" s="130">
        <f t="shared" si="1"/>
        <v>0</v>
      </c>
      <c r="E36" s="138"/>
      <c r="F36" s="138">
        <v>0</v>
      </c>
      <c r="G36" s="138"/>
      <c r="H36" s="138"/>
      <c r="I36" s="138"/>
      <c r="J36" s="138"/>
      <c r="K36" s="138"/>
      <c r="L36" s="138"/>
    </row>
    <row r="37" spans="1:12" s="120" customFormat="1" ht="12.75">
      <c r="A37" s="137"/>
      <c r="B37" s="108" t="s">
        <v>140</v>
      </c>
      <c r="C37" s="102" t="s">
        <v>68</v>
      </c>
      <c r="D37" s="130">
        <f t="shared" si="1"/>
        <v>0</v>
      </c>
      <c r="E37" s="138"/>
      <c r="F37" s="138">
        <v>0</v>
      </c>
      <c r="G37" s="138"/>
      <c r="H37" s="138"/>
      <c r="I37" s="138"/>
      <c r="J37" s="138"/>
      <c r="K37" s="138"/>
      <c r="L37" s="138"/>
    </row>
    <row r="38" spans="1:12" s="120" customFormat="1" ht="26.25">
      <c r="A38" s="137"/>
      <c r="B38" s="108" t="s">
        <v>141</v>
      </c>
      <c r="C38" s="102" t="s">
        <v>62</v>
      </c>
      <c r="D38" s="130">
        <f t="shared" si="1"/>
        <v>0</v>
      </c>
      <c r="E38" s="138"/>
      <c r="F38" s="138">
        <v>0</v>
      </c>
      <c r="G38" s="138"/>
      <c r="H38" s="138"/>
      <c r="I38" s="138"/>
      <c r="J38" s="138"/>
      <c r="K38" s="138"/>
      <c r="L38" s="138"/>
    </row>
    <row r="39" spans="1:12" s="120" customFormat="1" ht="26.25">
      <c r="A39" s="137"/>
      <c r="B39" s="105" t="s">
        <v>142</v>
      </c>
      <c r="C39" s="106" t="s">
        <v>69</v>
      </c>
      <c r="D39" s="130">
        <f t="shared" si="1"/>
        <v>350000</v>
      </c>
      <c r="E39" s="130">
        <f>E40</f>
        <v>0</v>
      </c>
      <c r="F39" s="130">
        <f aca="true" t="shared" si="16" ref="F39:L40">F40</f>
        <v>350000</v>
      </c>
      <c r="G39" s="130">
        <f t="shared" si="16"/>
        <v>0</v>
      </c>
      <c r="H39" s="130">
        <f t="shared" si="16"/>
        <v>0</v>
      </c>
      <c r="I39" s="130">
        <f t="shared" si="16"/>
        <v>0</v>
      </c>
      <c r="J39" s="130">
        <f t="shared" si="16"/>
        <v>0</v>
      </c>
      <c r="K39" s="130">
        <f t="shared" si="16"/>
        <v>0</v>
      </c>
      <c r="L39" s="130">
        <f t="shared" si="16"/>
        <v>0</v>
      </c>
    </row>
    <row r="40" spans="1:12" s="120" customFormat="1" ht="26.25">
      <c r="A40" s="137"/>
      <c r="B40" s="105" t="s">
        <v>143</v>
      </c>
      <c r="C40" s="109" t="s">
        <v>70</v>
      </c>
      <c r="D40" s="130">
        <f t="shared" si="1"/>
        <v>350000</v>
      </c>
      <c r="E40" s="130">
        <f>E41</f>
        <v>0</v>
      </c>
      <c r="F40" s="130">
        <f t="shared" si="16"/>
        <v>350000</v>
      </c>
      <c r="G40" s="130">
        <f t="shared" si="16"/>
        <v>0</v>
      </c>
      <c r="H40" s="130">
        <f t="shared" si="16"/>
        <v>0</v>
      </c>
      <c r="I40" s="130">
        <f t="shared" si="16"/>
        <v>0</v>
      </c>
      <c r="J40" s="130">
        <f t="shared" si="16"/>
        <v>0</v>
      </c>
      <c r="K40" s="130">
        <f t="shared" si="16"/>
        <v>0</v>
      </c>
      <c r="L40" s="130">
        <f t="shared" si="16"/>
        <v>0</v>
      </c>
    </row>
    <row r="41" spans="1:12" s="120" customFormat="1" ht="26.25">
      <c r="A41" s="131"/>
      <c r="B41" s="108" t="s">
        <v>144</v>
      </c>
      <c r="C41" s="102" t="s">
        <v>70</v>
      </c>
      <c r="D41" s="130">
        <f t="shared" si="1"/>
        <v>350000</v>
      </c>
      <c r="E41" s="138"/>
      <c r="F41" s="138">
        <v>350000</v>
      </c>
      <c r="G41" s="138"/>
      <c r="H41" s="138"/>
      <c r="I41" s="138"/>
      <c r="J41" s="138"/>
      <c r="K41" s="138"/>
      <c r="L41" s="138"/>
    </row>
    <row r="42" spans="1:12" s="118" customFormat="1" ht="39">
      <c r="A42" s="134"/>
      <c r="B42" s="135" t="s">
        <v>148</v>
      </c>
      <c r="C42" s="136" t="s">
        <v>149</v>
      </c>
      <c r="D42" s="130">
        <f t="shared" si="1"/>
        <v>7580000</v>
      </c>
      <c r="E42" s="130">
        <f>E43</f>
        <v>0</v>
      </c>
      <c r="F42" s="130">
        <f aca="true" t="shared" si="17" ref="F42:L42">F43</f>
        <v>0</v>
      </c>
      <c r="G42" s="130">
        <f t="shared" si="17"/>
        <v>0</v>
      </c>
      <c r="H42" s="130">
        <f t="shared" si="17"/>
        <v>7580000</v>
      </c>
      <c r="I42" s="130">
        <f t="shared" si="17"/>
        <v>0</v>
      </c>
      <c r="J42" s="130">
        <f t="shared" si="17"/>
        <v>0</v>
      </c>
      <c r="K42" s="130">
        <f t="shared" si="17"/>
        <v>0</v>
      </c>
      <c r="L42" s="130">
        <f t="shared" si="17"/>
        <v>0</v>
      </c>
    </row>
    <row r="43" spans="1:12" s="118" customFormat="1" ht="39">
      <c r="A43" s="134" t="s">
        <v>46</v>
      </c>
      <c r="B43" s="135" t="s">
        <v>150</v>
      </c>
      <c r="C43" s="136" t="s">
        <v>149</v>
      </c>
      <c r="D43" s="130">
        <f t="shared" si="1"/>
        <v>7580000</v>
      </c>
      <c r="E43" s="130">
        <f>SUM(E44)</f>
        <v>0</v>
      </c>
      <c r="F43" s="130">
        <f aca="true" t="shared" si="18" ref="F43:L43">SUM(F44)</f>
        <v>0</v>
      </c>
      <c r="G43" s="130">
        <f t="shared" si="18"/>
        <v>0</v>
      </c>
      <c r="H43" s="130">
        <f t="shared" si="18"/>
        <v>7580000</v>
      </c>
      <c r="I43" s="130">
        <f t="shared" si="18"/>
        <v>0</v>
      </c>
      <c r="J43" s="130">
        <f t="shared" si="18"/>
        <v>0</v>
      </c>
      <c r="K43" s="130">
        <f t="shared" si="18"/>
        <v>0</v>
      </c>
      <c r="L43" s="130">
        <f t="shared" si="18"/>
        <v>0</v>
      </c>
    </row>
    <row r="44" spans="1:12" s="139" customFormat="1" ht="12.75">
      <c r="A44" s="137"/>
      <c r="B44" s="105">
        <v>3</v>
      </c>
      <c r="C44" s="106" t="s">
        <v>43</v>
      </c>
      <c r="D44" s="130">
        <f t="shared" si="1"/>
        <v>7580000</v>
      </c>
      <c r="E44" s="130">
        <f>E45+E55+E82+E85</f>
        <v>0</v>
      </c>
      <c r="F44" s="130">
        <f aca="true" t="shared" si="19" ref="F44:L44">F45+F55+F82+F85</f>
        <v>0</v>
      </c>
      <c r="G44" s="130">
        <f t="shared" si="19"/>
        <v>0</v>
      </c>
      <c r="H44" s="130">
        <f t="shared" si="19"/>
        <v>7580000</v>
      </c>
      <c r="I44" s="130">
        <f t="shared" si="19"/>
        <v>0</v>
      </c>
      <c r="J44" s="130">
        <f t="shared" si="19"/>
        <v>0</v>
      </c>
      <c r="K44" s="130">
        <f t="shared" si="19"/>
        <v>0</v>
      </c>
      <c r="L44" s="130">
        <f t="shared" si="19"/>
        <v>0</v>
      </c>
    </row>
    <row r="45" spans="1:12" s="139" customFormat="1" ht="12.75">
      <c r="A45" s="137"/>
      <c r="B45" s="105" t="s">
        <v>91</v>
      </c>
      <c r="C45" s="107" t="s">
        <v>22</v>
      </c>
      <c r="D45" s="130">
        <f t="shared" si="1"/>
        <v>3203844</v>
      </c>
      <c r="E45" s="130">
        <f aca="true" t="shared" si="20" ref="E45:L45">E46+E50+E52</f>
        <v>0</v>
      </c>
      <c r="F45" s="130">
        <f t="shared" si="20"/>
        <v>0</v>
      </c>
      <c r="G45" s="130">
        <f t="shared" si="20"/>
        <v>0</v>
      </c>
      <c r="H45" s="130">
        <f t="shared" si="20"/>
        <v>3203844</v>
      </c>
      <c r="I45" s="130">
        <f t="shared" si="20"/>
        <v>0</v>
      </c>
      <c r="J45" s="130">
        <f t="shared" si="20"/>
        <v>0</v>
      </c>
      <c r="K45" s="130">
        <f t="shared" si="20"/>
        <v>0</v>
      </c>
      <c r="L45" s="130">
        <f t="shared" si="20"/>
        <v>0</v>
      </c>
    </row>
    <row r="46" spans="1:12" s="139" customFormat="1" ht="15" customHeight="1">
      <c r="A46" s="137"/>
      <c r="B46" s="105" t="s">
        <v>92</v>
      </c>
      <c r="C46" s="107" t="s">
        <v>23</v>
      </c>
      <c r="D46" s="130">
        <f t="shared" si="1"/>
        <v>2403186</v>
      </c>
      <c r="E46" s="130">
        <f aca="true" t="shared" si="21" ref="E46:L46">SUM(E47:E49)</f>
        <v>0</v>
      </c>
      <c r="F46" s="130">
        <f t="shared" si="21"/>
        <v>0</v>
      </c>
      <c r="G46" s="130">
        <f t="shared" si="21"/>
        <v>0</v>
      </c>
      <c r="H46" s="130">
        <f t="shared" si="21"/>
        <v>2403186</v>
      </c>
      <c r="I46" s="130">
        <f t="shared" si="21"/>
        <v>0</v>
      </c>
      <c r="J46" s="130">
        <f t="shared" si="21"/>
        <v>0</v>
      </c>
      <c r="K46" s="130">
        <f t="shared" si="21"/>
        <v>0</v>
      </c>
      <c r="L46" s="130">
        <f t="shared" si="21"/>
        <v>0</v>
      </c>
    </row>
    <row r="47" spans="1:12" s="140" customFormat="1" ht="12.75">
      <c r="A47" s="137"/>
      <c r="B47" s="108" t="s">
        <v>93</v>
      </c>
      <c r="C47" s="102" t="s">
        <v>50</v>
      </c>
      <c r="D47" s="130">
        <f t="shared" si="1"/>
        <v>1479186</v>
      </c>
      <c r="E47" s="138"/>
      <c r="F47" s="138"/>
      <c r="G47" s="138"/>
      <c r="H47" s="166">
        <v>1479186</v>
      </c>
      <c r="I47" s="138"/>
      <c r="J47" s="138"/>
      <c r="K47" s="138"/>
      <c r="L47" s="138"/>
    </row>
    <row r="48" spans="1:12" s="140" customFormat="1" ht="12.75">
      <c r="A48" s="137"/>
      <c r="B48" s="108" t="s">
        <v>94</v>
      </c>
      <c r="C48" s="102" t="s">
        <v>72</v>
      </c>
      <c r="D48" s="130">
        <f t="shared" si="1"/>
        <v>0</v>
      </c>
      <c r="E48" s="138"/>
      <c r="F48" s="138"/>
      <c r="G48" s="138"/>
      <c r="H48" s="138">
        <v>0</v>
      </c>
      <c r="I48" s="138"/>
      <c r="J48" s="138"/>
      <c r="K48" s="138"/>
      <c r="L48" s="138"/>
    </row>
    <row r="49" spans="1:12" s="140" customFormat="1" ht="12.75">
      <c r="A49" s="137"/>
      <c r="B49" s="108" t="s">
        <v>95</v>
      </c>
      <c r="C49" s="102" t="s">
        <v>63</v>
      </c>
      <c r="D49" s="130">
        <f t="shared" si="1"/>
        <v>924000</v>
      </c>
      <c r="E49" s="138"/>
      <c r="F49" s="138"/>
      <c r="G49" s="138"/>
      <c r="H49" s="138">
        <v>924000</v>
      </c>
      <c r="I49" s="138"/>
      <c r="J49" s="138"/>
      <c r="K49" s="138"/>
      <c r="L49" s="138"/>
    </row>
    <row r="50" spans="1:12" s="139" customFormat="1" ht="12.75">
      <c r="A50" s="137"/>
      <c r="B50" s="105" t="s">
        <v>96</v>
      </c>
      <c r="C50" s="107" t="s">
        <v>24</v>
      </c>
      <c r="D50" s="130">
        <f t="shared" si="1"/>
        <v>347046</v>
      </c>
      <c r="E50" s="130">
        <f>E51</f>
        <v>0</v>
      </c>
      <c r="F50" s="130">
        <f aca="true" t="shared" si="22" ref="F50:L50">F51</f>
        <v>0</v>
      </c>
      <c r="G50" s="130">
        <f t="shared" si="22"/>
        <v>0</v>
      </c>
      <c r="H50" s="130">
        <f t="shared" si="22"/>
        <v>347046</v>
      </c>
      <c r="I50" s="130">
        <f t="shared" si="22"/>
        <v>0</v>
      </c>
      <c r="J50" s="130">
        <f t="shared" si="22"/>
        <v>0</v>
      </c>
      <c r="K50" s="130">
        <f t="shared" si="22"/>
        <v>0</v>
      </c>
      <c r="L50" s="130">
        <f t="shared" si="22"/>
        <v>0</v>
      </c>
    </row>
    <row r="51" spans="1:12" s="140" customFormat="1" ht="12.75">
      <c r="A51" s="137"/>
      <c r="B51" s="108" t="s">
        <v>97</v>
      </c>
      <c r="C51" s="102" t="s">
        <v>24</v>
      </c>
      <c r="D51" s="130">
        <f t="shared" si="1"/>
        <v>347046</v>
      </c>
      <c r="E51" s="138"/>
      <c r="F51" s="138"/>
      <c r="G51" s="138"/>
      <c r="H51" s="138">
        <v>347046</v>
      </c>
      <c r="I51" s="138"/>
      <c r="J51" s="138"/>
      <c r="K51" s="138"/>
      <c r="L51" s="138"/>
    </row>
    <row r="52" spans="1:12" s="139" customFormat="1" ht="12.75">
      <c r="A52" s="137"/>
      <c r="B52" s="105" t="s">
        <v>98</v>
      </c>
      <c r="C52" s="107" t="s">
        <v>25</v>
      </c>
      <c r="D52" s="130">
        <f t="shared" si="1"/>
        <v>453612</v>
      </c>
      <c r="E52" s="130">
        <f>E53+E54</f>
        <v>0</v>
      </c>
      <c r="F52" s="130">
        <f aca="true" t="shared" si="23" ref="F52:L52">F53+F54</f>
        <v>0</v>
      </c>
      <c r="G52" s="130">
        <f t="shared" si="23"/>
        <v>0</v>
      </c>
      <c r="H52" s="130">
        <f t="shared" si="23"/>
        <v>453612</v>
      </c>
      <c r="I52" s="130">
        <f t="shared" si="23"/>
        <v>0</v>
      </c>
      <c r="J52" s="130">
        <f t="shared" si="23"/>
        <v>0</v>
      </c>
      <c r="K52" s="130">
        <f t="shared" si="23"/>
        <v>0</v>
      </c>
      <c r="L52" s="130">
        <f t="shared" si="23"/>
        <v>0</v>
      </c>
    </row>
    <row r="53" spans="1:12" s="139" customFormat="1" ht="12.75">
      <c r="A53" s="137"/>
      <c r="B53" s="108">
        <v>3131</v>
      </c>
      <c r="C53" s="102" t="s">
        <v>162</v>
      </c>
      <c r="D53" s="130">
        <f t="shared" si="1"/>
        <v>0</v>
      </c>
      <c r="E53" s="133"/>
      <c r="F53" s="133"/>
      <c r="G53" s="133"/>
      <c r="H53" s="138">
        <v>0</v>
      </c>
      <c r="I53" s="133"/>
      <c r="J53" s="133"/>
      <c r="K53" s="133"/>
      <c r="L53" s="133"/>
    </row>
    <row r="54" spans="1:12" s="140" customFormat="1" ht="26.25">
      <c r="A54" s="137"/>
      <c r="B54" s="108" t="s">
        <v>99</v>
      </c>
      <c r="C54" s="102" t="s">
        <v>51</v>
      </c>
      <c r="D54" s="130">
        <f t="shared" si="1"/>
        <v>453612</v>
      </c>
      <c r="E54" s="138"/>
      <c r="F54" s="138"/>
      <c r="G54" s="138"/>
      <c r="H54" s="138">
        <v>453612</v>
      </c>
      <c r="I54" s="138"/>
      <c r="J54" s="138"/>
      <c r="K54" s="138"/>
      <c r="L54" s="138"/>
    </row>
    <row r="55" spans="1:12" s="139" customFormat="1" ht="12.75">
      <c r="A55" s="137"/>
      <c r="B55" s="105" t="s">
        <v>100</v>
      </c>
      <c r="C55" s="107" t="s">
        <v>26</v>
      </c>
      <c r="D55" s="130">
        <f t="shared" si="1"/>
        <v>4331156</v>
      </c>
      <c r="E55" s="130">
        <f>E56+E60+E67+E76</f>
        <v>0</v>
      </c>
      <c r="F55" s="130">
        <f aca="true" t="shared" si="24" ref="F55:L55">F56+F60+F67+F76</f>
        <v>0</v>
      </c>
      <c r="G55" s="130">
        <f t="shared" si="24"/>
        <v>0</v>
      </c>
      <c r="H55" s="130">
        <f t="shared" si="24"/>
        <v>4331156</v>
      </c>
      <c r="I55" s="130">
        <f t="shared" si="24"/>
        <v>0</v>
      </c>
      <c r="J55" s="130">
        <f t="shared" si="24"/>
        <v>0</v>
      </c>
      <c r="K55" s="130">
        <f t="shared" si="24"/>
        <v>0</v>
      </c>
      <c r="L55" s="130">
        <f t="shared" si="24"/>
        <v>0</v>
      </c>
    </row>
    <row r="56" spans="1:12" s="139" customFormat="1" ht="15.75" customHeight="1">
      <c r="A56" s="137"/>
      <c r="B56" s="105" t="s">
        <v>101</v>
      </c>
      <c r="C56" s="107" t="s">
        <v>27</v>
      </c>
      <c r="D56" s="130">
        <f t="shared" si="1"/>
        <v>297000</v>
      </c>
      <c r="E56" s="130">
        <f aca="true" t="shared" si="25" ref="E56:L56">SUM(E57:E59)</f>
        <v>0</v>
      </c>
      <c r="F56" s="130">
        <f t="shared" si="25"/>
        <v>0</v>
      </c>
      <c r="G56" s="130">
        <f t="shared" si="25"/>
        <v>0</v>
      </c>
      <c r="H56" s="130">
        <f t="shared" si="25"/>
        <v>297000</v>
      </c>
      <c r="I56" s="130">
        <f t="shared" si="25"/>
        <v>0</v>
      </c>
      <c r="J56" s="130">
        <f t="shared" si="25"/>
        <v>0</v>
      </c>
      <c r="K56" s="130">
        <f t="shared" si="25"/>
        <v>0</v>
      </c>
      <c r="L56" s="130">
        <f t="shared" si="25"/>
        <v>0</v>
      </c>
    </row>
    <row r="57" spans="1:12" s="140" customFormat="1" ht="12.75">
      <c r="A57" s="137"/>
      <c r="B57" s="108" t="s">
        <v>102</v>
      </c>
      <c r="C57" s="102" t="s">
        <v>73</v>
      </c>
      <c r="D57" s="130">
        <f t="shared" si="1"/>
        <v>5000</v>
      </c>
      <c r="E57" s="138"/>
      <c r="F57" s="138"/>
      <c r="G57" s="138"/>
      <c r="H57" s="138">
        <v>5000</v>
      </c>
      <c r="I57" s="138"/>
      <c r="J57" s="138"/>
      <c r="K57" s="138"/>
      <c r="L57" s="138"/>
    </row>
    <row r="58" spans="1:12" s="140" customFormat="1" ht="26.25">
      <c r="A58" s="137"/>
      <c r="B58" s="108" t="s">
        <v>103</v>
      </c>
      <c r="C58" s="102" t="s">
        <v>52</v>
      </c>
      <c r="D58" s="130">
        <f t="shared" si="1"/>
        <v>282000</v>
      </c>
      <c r="E58" s="138"/>
      <c r="F58" s="138"/>
      <c r="G58" s="138"/>
      <c r="H58" s="138">
        <v>282000</v>
      </c>
      <c r="I58" s="138"/>
      <c r="J58" s="138"/>
      <c r="K58" s="138"/>
      <c r="L58" s="138"/>
    </row>
    <row r="59" spans="1:12" s="140" customFormat="1" ht="12.75">
      <c r="A59" s="137"/>
      <c r="B59" s="108" t="s">
        <v>104</v>
      </c>
      <c r="C59" s="102" t="s">
        <v>53</v>
      </c>
      <c r="D59" s="130">
        <f t="shared" si="1"/>
        <v>10000</v>
      </c>
      <c r="E59" s="138"/>
      <c r="F59" s="138"/>
      <c r="G59" s="138"/>
      <c r="H59" s="138">
        <v>10000</v>
      </c>
      <c r="I59" s="138"/>
      <c r="J59" s="138"/>
      <c r="K59" s="138"/>
      <c r="L59" s="138"/>
    </row>
    <row r="60" spans="1:12" s="139" customFormat="1" ht="12.75">
      <c r="A60" s="137"/>
      <c r="B60" s="105" t="s">
        <v>105</v>
      </c>
      <c r="C60" s="107" t="s">
        <v>28</v>
      </c>
      <c r="D60" s="130">
        <f t="shared" si="1"/>
        <v>3005516</v>
      </c>
      <c r="E60" s="130">
        <f aca="true" t="shared" si="26" ref="E60:L60">SUM(E61:E66)</f>
        <v>0</v>
      </c>
      <c r="F60" s="130">
        <f t="shared" si="26"/>
        <v>0</v>
      </c>
      <c r="G60" s="130">
        <f t="shared" si="26"/>
        <v>0</v>
      </c>
      <c r="H60" s="130">
        <f t="shared" si="26"/>
        <v>3005516</v>
      </c>
      <c r="I60" s="130">
        <f t="shared" si="26"/>
        <v>0</v>
      </c>
      <c r="J60" s="130">
        <f t="shared" si="26"/>
        <v>0</v>
      </c>
      <c r="K60" s="130">
        <f t="shared" si="26"/>
        <v>0</v>
      </c>
      <c r="L60" s="130">
        <f t="shared" si="26"/>
        <v>0</v>
      </c>
    </row>
    <row r="61" spans="1:12" s="140" customFormat="1" ht="26.25">
      <c r="A61" s="137"/>
      <c r="B61" s="108" t="s">
        <v>106</v>
      </c>
      <c r="C61" s="102" t="s">
        <v>54</v>
      </c>
      <c r="D61" s="130">
        <f t="shared" si="1"/>
        <v>480000</v>
      </c>
      <c r="E61" s="138"/>
      <c r="F61" s="138"/>
      <c r="G61" s="138"/>
      <c r="H61" s="138">
        <v>480000</v>
      </c>
      <c r="I61" s="138"/>
      <c r="J61" s="138"/>
      <c r="K61" s="138"/>
      <c r="L61" s="138"/>
    </row>
    <row r="62" spans="1:12" s="140" customFormat="1" ht="12.75">
      <c r="A62" s="137"/>
      <c r="B62" s="108" t="s">
        <v>107</v>
      </c>
      <c r="C62" s="102" t="s">
        <v>74</v>
      </c>
      <c r="D62" s="130">
        <f t="shared" si="1"/>
        <v>1366516</v>
      </c>
      <c r="E62" s="138"/>
      <c r="F62" s="138"/>
      <c r="G62" s="138"/>
      <c r="H62" s="167">
        <v>1366516</v>
      </c>
      <c r="I62" s="138"/>
      <c r="J62" s="138"/>
      <c r="K62" s="138"/>
      <c r="L62" s="138"/>
    </row>
    <row r="63" spans="1:12" s="140" customFormat="1" ht="12.75">
      <c r="A63" s="137"/>
      <c r="B63" s="108" t="s">
        <v>108</v>
      </c>
      <c r="C63" s="102" t="s">
        <v>55</v>
      </c>
      <c r="D63" s="130">
        <f t="shared" si="1"/>
        <v>982000</v>
      </c>
      <c r="E63" s="138"/>
      <c r="F63" s="138"/>
      <c r="G63" s="138"/>
      <c r="H63" s="138">
        <v>982000</v>
      </c>
      <c r="I63" s="138"/>
      <c r="J63" s="138"/>
      <c r="K63" s="138"/>
      <c r="L63" s="138"/>
    </row>
    <row r="64" spans="1:12" s="140" customFormat="1" ht="26.25">
      <c r="A64" s="137"/>
      <c r="B64" s="108" t="s">
        <v>109</v>
      </c>
      <c r="C64" s="102" t="s">
        <v>75</v>
      </c>
      <c r="D64" s="130">
        <f t="shared" si="1"/>
        <v>122000</v>
      </c>
      <c r="E64" s="138"/>
      <c r="F64" s="138"/>
      <c r="G64" s="138"/>
      <c r="H64" s="167">
        <v>122000</v>
      </c>
      <c r="I64" s="138"/>
      <c r="J64" s="138"/>
      <c r="K64" s="138"/>
      <c r="L64" s="138"/>
    </row>
    <row r="65" spans="1:12" s="140" customFormat="1" ht="12.75">
      <c r="A65" s="137"/>
      <c r="B65" s="108" t="s">
        <v>110</v>
      </c>
      <c r="C65" s="102" t="s">
        <v>76</v>
      </c>
      <c r="D65" s="130">
        <f t="shared" si="1"/>
        <v>20000</v>
      </c>
      <c r="E65" s="138"/>
      <c r="F65" s="138"/>
      <c r="G65" s="138"/>
      <c r="H65" s="138">
        <v>20000</v>
      </c>
      <c r="I65" s="138"/>
      <c r="J65" s="138"/>
      <c r="K65" s="138"/>
      <c r="L65" s="138"/>
    </row>
    <row r="66" spans="1:12" s="140" customFormat="1" ht="12.75">
      <c r="A66" s="137"/>
      <c r="B66" s="108" t="s">
        <v>111</v>
      </c>
      <c r="C66" s="102" t="s">
        <v>77</v>
      </c>
      <c r="D66" s="130">
        <f t="shared" si="1"/>
        <v>35000</v>
      </c>
      <c r="E66" s="138"/>
      <c r="F66" s="138"/>
      <c r="G66" s="138"/>
      <c r="H66" s="138">
        <v>35000</v>
      </c>
      <c r="I66" s="138"/>
      <c r="J66" s="138"/>
      <c r="K66" s="138"/>
      <c r="L66" s="138"/>
    </row>
    <row r="67" spans="1:12" s="139" customFormat="1" ht="15.75" customHeight="1">
      <c r="A67" s="137"/>
      <c r="B67" s="105" t="s">
        <v>112</v>
      </c>
      <c r="C67" s="107" t="s">
        <v>29</v>
      </c>
      <c r="D67" s="130">
        <f t="shared" si="1"/>
        <v>927140</v>
      </c>
      <c r="E67" s="130">
        <f aca="true" t="shared" si="27" ref="E67:L67">SUM(E68:E75)</f>
        <v>0</v>
      </c>
      <c r="F67" s="130">
        <f t="shared" si="27"/>
        <v>0</v>
      </c>
      <c r="G67" s="130">
        <f t="shared" si="27"/>
        <v>0</v>
      </c>
      <c r="H67" s="130">
        <f t="shared" si="27"/>
        <v>927140</v>
      </c>
      <c r="I67" s="130">
        <f t="shared" si="27"/>
        <v>0</v>
      </c>
      <c r="J67" s="130">
        <f t="shared" si="27"/>
        <v>0</v>
      </c>
      <c r="K67" s="130">
        <f t="shared" si="27"/>
        <v>0</v>
      </c>
      <c r="L67" s="130">
        <f t="shared" si="27"/>
        <v>0</v>
      </c>
    </row>
    <row r="68" spans="1:12" s="140" customFormat="1" ht="12.75">
      <c r="A68" s="137"/>
      <c r="B68" s="108" t="s">
        <v>113</v>
      </c>
      <c r="C68" s="102" t="s">
        <v>56</v>
      </c>
      <c r="D68" s="130">
        <f t="shared" si="1"/>
        <v>50000</v>
      </c>
      <c r="E68" s="138"/>
      <c r="F68" s="138"/>
      <c r="G68" s="138"/>
      <c r="H68" s="138">
        <v>50000</v>
      </c>
      <c r="I68" s="138"/>
      <c r="J68" s="138"/>
      <c r="K68" s="138"/>
      <c r="L68" s="138"/>
    </row>
    <row r="69" spans="1:12" s="140" customFormat="1" ht="26.25">
      <c r="A69" s="137"/>
      <c r="B69" s="108" t="s">
        <v>114</v>
      </c>
      <c r="C69" s="102" t="s">
        <v>64</v>
      </c>
      <c r="D69" s="130">
        <f t="shared" si="1"/>
        <v>244140</v>
      </c>
      <c r="E69" s="138"/>
      <c r="F69" s="138"/>
      <c r="G69" s="138">
        <v>0</v>
      </c>
      <c r="H69" s="166">
        <v>244140</v>
      </c>
      <c r="I69" s="138"/>
      <c r="J69" s="138"/>
      <c r="K69" s="138"/>
      <c r="L69" s="138"/>
    </row>
    <row r="70" spans="1:12" s="140" customFormat="1" ht="12.75">
      <c r="A70" s="137"/>
      <c r="B70" s="108" t="s">
        <v>115</v>
      </c>
      <c r="C70" s="102" t="s">
        <v>48</v>
      </c>
      <c r="D70" s="130">
        <f t="shared" si="1"/>
        <v>18000</v>
      </c>
      <c r="E70" s="138"/>
      <c r="F70" s="138"/>
      <c r="G70" s="138"/>
      <c r="H70" s="138">
        <v>18000</v>
      </c>
      <c r="I70" s="138"/>
      <c r="J70" s="138"/>
      <c r="K70" s="138"/>
      <c r="L70" s="138"/>
    </row>
    <row r="71" spans="1:12" s="140" customFormat="1" ht="12.75">
      <c r="A71" s="137"/>
      <c r="B71" s="108" t="s">
        <v>116</v>
      </c>
      <c r="C71" s="102" t="s">
        <v>57</v>
      </c>
      <c r="D71" s="130">
        <f t="shared" si="1"/>
        <v>400000</v>
      </c>
      <c r="E71" s="138"/>
      <c r="F71" s="138"/>
      <c r="G71" s="138"/>
      <c r="H71" s="138">
        <v>400000</v>
      </c>
      <c r="I71" s="138"/>
      <c r="J71" s="138"/>
      <c r="K71" s="138"/>
      <c r="L71" s="138"/>
    </row>
    <row r="72" spans="1:12" s="140" customFormat="1" ht="12.75">
      <c r="A72" s="137"/>
      <c r="B72" s="108" t="s">
        <v>117</v>
      </c>
      <c r="C72" s="102" t="s">
        <v>78</v>
      </c>
      <c r="D72" s="130">
        <f t="shared" si="1"/>
        <v>35000</v>
      </c>
      <c r="E72" s="138"/>
      <c r="F72" s="138"/>
      <c r="G72" s="138"/>
      <c r="H72" s="138">
        <v>35000</v>
      </c>
      <c r="I72" s="138"/>
      <c r="J72" s="138"/>
      <c r="K72" s="138"/>
      <c r="L72" s="138"/>
    </row>
    <row r="73" spans="1:12" s="140" customFormat="1" ht="12.75">
      <c r="A73" s="137"/>
      <c r="B73" s="108" t="s">
        <v>118</v>
      </c>
      <c r="C73" s="102" t="s">
        <v>79</v>
      </c>
      <c r="D73" s="130">
        <f t="shared" si="1"/>
        <v>30000</v>
      </c>
      <c r="E73" s="138"/>
      <c r="F73" s="138"/>
      <c r="G73" s="138"/>
      <c r="H73" s="138">
        <v>30000</v>
      </c>
      <c r="I73" s="138"/>
      <c r="J73" s="138"/>
      <c r="K73" s="138"/>
      <c r="L73" s="138"/>
    </row>
    <row r="74" spans="1:12" s="140" customFormat="1" ht="12.75">
      <c r="A74" s="137"/>
      <c r="B74" s="108" t="s">
        <v>119</v>
      </c>
      <c r="C74" s="102" t="s">
        <v>80</v>
      </c>
      <c r="D74" s="130">
        <f t="shared" si="1"/>
        <v>100000</v>
      </c>
      <c r="E74" s="138"/>
      <c r="F74" s="138"/>
      <c r="G74" s="138"/>
      <c r="H74" s="138">
        <v>100000</v>
      </c>
      <c r="I74" s="138"/>
      <c r="J74" s="138"/>
      <c r="K74" s="138"/>
      <c r="L74" s="138"/>
    </row>
    <row r="75" spans="1:12" s="140" customFormat="1" ht="12.75">
      <c r="A75" s="137"/>
      <c r="B75" s="108" t="s">
        <v>120</v>
      </c>
      <c r="C75" s="102" t="s">
        <v>58</v>
      </c>
      <c r="D75" s="130">
        <f t="shared" si="1"/>
        <v>50000</v>
      </c>
      <c r="E75" s="138"/>
      <c r="F75" s="138"/>
      <c r="G75" s="138"/>
      <c r="H75" s="138">
        <v>50000</v>
      </c>
      <c r="I75" s="138"/>
      <c r="J75" s="138"/>
      <c r="K75" s="138"/>
      <c r="L75" s="138"/>
    </row>
    <row r="76" spans="1:12" s="139" customFormat="1" ht="26.25">
      <c r="A76" s="137"/>
      <c r="B76" s="105" t="s">
        <v>121</v>
      </c>
      <c r="C76" s="107" t="s">
        <v>49</v>
      </c>
      <c r="D76" s="130">
        <f t="shared" si="1"/>
        <v>101500</v>
      </c>
      <c r="E76" s="130">
        <f aca="true" t="shared" si="28" ref="E76:L76">SUM(E77:E81)</f>
        <v>0</v>
      </c>
      <c r="F76" s="130">
        <f t="shared" si="28"/>
        <v>0</v>
      </c>
      <c r="G76" s="130">
        <f t="shared" si="28"/>
        <v>0</v>
      </c>
      <c r="H76" s="130">
        <f t="shared" si="28"/>
        <v>101500</v>
      </c>
      <c r="I76" s="130">
        <f t="shared" si="28"/>
        <v>0</v>
      </c>
      <c r="J76" s="130">
        <f t="shared" si="28"/>
        <v>0</v>
      </c>
      <c r="K76" s="130">
        <f t="shared" si="28"/>
        <v>0</v>
      </c>
      <c r="L76" s="130">
        <f t="shared" si="28"/>
        <v>0</v>
      </c>
    </row>
    <row r="77" spans="1:12" s="140" customFormat="1" ht="12.75">
      <c r="A77" s="137"/>
      <c r="B77" s="108" t="s">
        <v>122</v>
      </c>
      <c r="C77" s="102" t="s">
        <v>81</v>
      </c>
      <c r="D77" s="130">
        <f t="shared" si="1"/>
        <v>46000</v>
      </c>
      <c r="E77" s="138"/>
      <c r="F77" s="138"/>
      <c r="G77" s="138"/>
      <c r="H77" s="138">
        <v>46000</v>
      </c>
      <c r="I77" s="138"/>
      <c r="J77" s="138"/>
      <c r="K77" s="138"/>
      <c r="L77" s="138"/>
    </row>
    <row r="78" spans="1:12" s="140" customFormat="1" ht="12.75">
      <c r="A78" s="137"/>
      <c r="B78" s="108" t="s">
        <v>123</v>
      </c>
      <c r="C78" s="102" t="s">
        <v>82</v>
      </c>
      <c r="D78" s="130">
        <f aca="true" t="shared" si="29" ref="D78:D87">SUM(E78:L78)</f>
        <v>10000</v>
      </c>
      <c r="E78" s="138"/>
      <c r="F78" s="138"/>
      <c r="G78" s="138"/>
      <c r="H78" s="138">
        <v>10000</v>
      </c>
      <c r="I78" s="138"/>
      <c r="J78" s="138"/>
      <c r="K78" s="138"/>
      <c r="L78" s="138"/>
    </row>
    <row r="79" spans="1:12" s="140" customFormat="1" ht="12.75">
      <c r="A79" s="137"/>
      <c r="B79" s="108" t="s">
        <v>145</v>
      </c>
      <c r="C79" s="104" t="s">
        <v>83</v>
      </c>
      <c r="D79" s="130">
        <f t="shared" si="29"/>
        <v>20000</v>
      </c>
      <c r="E79" s="138"/>
      <c r="F79" s="138"/>
      <c r="G79" s="138"/>
      <c r="H79" s="138">
        <v>20000</v>
      </c>
      <c r="I79" s="138"/>
      <c r="J79" s="138"/>
      <c r="K79" s="138"/>
      <c r="L79" s="138"/>
    </row>
    <row r="80" spans="1:12" s="140" customFormat="1" ht="12.75">
      <c r="A80" s="137"/>
      <c r="B80" s="108" t="s">
        <v>146</v>
      </c>
      <c r="C80" s="103" t="s">
        <v>84</v>
      </c>
      <c r="D80" s="130">
        <f t="shared" si="29"/>
        <v>6000</v>
      </c>
      <c r="E80" s="138"/>
      <c r="F80" s="138"/>
      <c r="G80" s="138"/>
      <c r="H80" s="138">
        <v>6000</v>
      </c>
      <c r="I80" s="138"/>
      <c r="J80" s="138"/>
      <c r="K80" s="138"/>
      <c r="L80" s="138"/>
    </row>
    <row r="81" spans="1:12" s="140" customFormat="1" ht="12.75">
      <c r="A81" s="137"/>
      <c r="B81" s="108" t="s">
        <v>124</v>
      </c>
      <c r="C81" s="102" t="s">
        <v>49</v>
      </c>
      <c r="D81" s="130">
        <f t="shared" si="29"/>
        <v>19500</v>
      </c>
      <c r="E81" s="138"/>
      <c r="F81" s="138"/>
      <c r="G81" s="138"/>
      <c r="H81" s="138">
        <v>19500</v>
      </c>
      <c r="I81" s="138"/>
      <c r="J81" s="138"/>
      <c r="K81" s="138"/>
      <c r="L81" s="138"/>
    </row>
    <row r="82" spans="1:12" s="139" customFormat="1" ht="15.75" customHeight="1">
      <c r="A82" s="137"/>
      <c r="B82" s="105" t="s">
        <v>125</v>
      </c>
      <c r="C82" s="107" t="s">
        <v>85</v>
      </c>
      <c r="D82" s="130">
        <f t="shared" si="29"/>
        <v>25000</v>
      </c>
      <c r="E82" s="130">
        <f>E83</f>
        <v>0</v>
      </c>
      <c r="F82" s="130">
        <f aca="true" t="shared" si="30" ref="F82:L82">F83</f>
        <v>0</v>
      </c>
      <c r="G82" s="130">
        <f t="shared" si="30"/>
        <v>0</v>
      </c>
      <c r="H82" s="130">
        <f t="shared" si="30"/>
        <v>25000</v>
      </c>
      <c r="I82" s="130">
        <f t="shared" si="30"/>
        <v>0</v>
      </c>
      <c r="J82" s="130">
        <f t="shared" si="30"/>
        <v>0</v>
      </c>
      <c r="K82" s="130">
        <f t="shared" si="30"/>
        <v>0</v>
      </c>
      <c r="L82" s="130">
        <f t="shared" si="30"/>
        <v>0</v>
      </c>
    </row>
    <row r="83" spans="1:12" s="139" customFormat="1" ht="18" customHeight="1">
      <c r="A83" s="137"/>
      <c r="B83" s="105" t="s">
        <v>126</v>
      </c>
      <c r="C83" s="107" t="s">
        <v>86</v>
      </c>
      <c r="D83" s="130">
        <f t="shared" si="29"/>
        <v>25000</v>
      </c>
      <c r="E83" s="130">
        <f aca="true" t="shared" si="31" ref="E83:L83">SUM(E84:E84)</f>
        <v>0</v>
      </c>
      <c r="F83" s="130">
        <f t="shared" si="31"/>
        <v>0</v>
      </c>
      <c r="G83" s="130">
        <f t="shared" si="31"/>
        <v>0</v>
      </c>
      <c r="H83" s="130">
        <f t="shared" si="31"/>
        <v>25000</v>
      </c>
      <c r="I83" s="130">
        <f t="shared" si="31"/>
        <v>0</v>
      </c>
      <c r="J83" s="130">
        <f t="shared" si="31"/>
        <v>0</v>
      </c>
      <c r="K83" s="130">
        <f t="shared" si="31"/>
        <v>0</v>
      </c>
      <c r="L83" s="130">
        <f t="shared" si="31"/>
        <v>0</v>
      </c>
    </row>
    <row r="84" spans="1:12" s="140" customFormat="1" ht="26.25">
      <c r="A84" s="137"/>
      <c r="B84" s="108" t="s">
        <v>127</v>
      </c>
      <c r="C84" s="102" t="s">
        <v>87</v>
      </c>
      <c r="D84" s="130">
        <f t="shared" si="29"/>
        <v>25000</v>
      </c>
      <c r="E84" s="138"/>
      <c r="F84" s="138"/>
      <c r="G84" s="138"/>
      <c r="H84" s="138">
        <v>25000</v>
      </c>
      <c r="I84" s="138"/>
      <c r="J84" s="138"/>
      <c r="K84" s="138"/>
      <c r="L84" s="138"/>
    </row>
    <row r="85" spans="1:12" s="139" customFormat="1" ht="26.25">
      <c r="A85" s="137"/>
      <c r="B85" s="105" t="s">
        <v>128</v>
      </c>
      <c r="C85" s="107" t="s">
        <v>88</v>
      </c>
      <c r="D85" s="130">
        <f t="shared" si="29"/>
        <v>20000</v>
      </c>
      <c r="E85" s="130">
        <f>SUM(E86)</f>
        <v>0</v>
      </c>
      <c r="F85" s="130">
        <f aca="true" t="shared" si="32" ref="F85:L85">SUM(F86)</f>
        <v>0</v>
      </c>
      <c r="G85" s="130">
        <f t="shared" si="32"/>
        <v>0</v>
      </c>
      <c r="H85" s="130">
        <f t="shared" si="32"/>
        <v>20000</v>
      </c>
      <c r="I85" s="130">
        <f t="shared" si="32"/>
        <v>0</v>
      </c>
      <c r="J85" s="130">
        <f t="shared" si="32"/>
        <v>0</v>
      </c>
      <c r="K85" s="130">
        <f t="shared" si="32"/>
        <v>0</v>
      </c>
      <c r="L85" s="130">
        <f t="shared" si="32"/>
        <v>0</v>
      </c>
    </row>
    <row r="86" spans="1:12" s="139" customFormat="1" ht="26.25">
      <c r="A86" s="137"/>
      <c r="B86" s="105" t="s">
        <v>129</v>
      </c>
      <c r="C86" s="107" t="s">
        <v>89</v>
      </c>
      <c r="D86" s="130">
        <f t="shared" si="29"/>
        <v>20000</v>
      </c>
      <c r="E86" s="130">
        <f aca="true" t="shared" si="33" ref="E86:L86">SUM(E87:E87)</f>
        <v>0</v>
      </c>
      <c r="F86" s="130">
        <f t="shared" si="33"/>
        <v>0</v>
      </c>
      <c r="G86" s="130">
        <f t="shared" si="33"/>
        <v>0</v>
      </c>
      <c r="H86" s="130">
        <f t="shared" si="33"/>
        <v>20000</v>
      </c>
      <c r="I86" s="130">
        <f t="shared" si="33"/>
        <v>0</v>
      </c>
      <c r="J86" s="130">
        <f t="shared" si="33"/>
        <v>0</v>
      </c>
      <c r="K86" s="130">
        <f t="shared" si="33"/>
        <v>0</v>
      </c>
      <c r="L86" s="130">
        <f t="shared" si="33"/>
        <v>0</v>
      </c>
    </row>
    <row r="87" spans="1:12" s="140" customFormat="1" ht="26.25">
      <c r="A87" s="137"/>
      <c r="B87" s="108" t="s">
        <v>130</v>
      </c>
      <c r="C87" s="102" t="s">
        <v>90</v>
      </c>
      <c r="D87" s="130">
        <f t="shared" si="29"/>
        <v>20000</v>
      </c>
      <c r="E87" s="138"/>
      <c r="F87" s="138"/>
      <c r="G87" s="138"/>
      <c r="H87" s="138">
        <v>20000</v>
      </c>
      <c r="I87" s="138"/>
      <c r="J87" s="138"/>
      <c r="K87" s="138"/>
      <c r="L87" s="138"/>
    </row>
    <row r="88" spans="1:12" s="120" customFormat="1" ht="12.75">
      <c r="A88" s="154"/>
      <c r="B88" s="155"/>
      <c r="C88" s="156"/>
      <c r="D88" s="157"/>
      <c r="E88" s="154"/>
      <c r="F88" s="152"/>
      <c r="G88" s="152"/>
      <c r="H88" s="152"/>
      <c r="I88" s="153"/>
      <c r="J88" s="152"/>
      <c r="K88" s="152"/>
      <c r="L88" s="152"/>
    </row>
    <row r="89" spans="1:12" s="120" customFormat="1" ht="12.75">
      <c r="A89" s="141"/>
      <c r="B89" s="121"/>
      <c r="D89" s="142"/>
      <c r="E89" s="142"/>
      <c r="F89" s="142"/>
      <c r="G89" s="142"/>
      <c r="H89" s="142"/>
      <c r="I89" s="142"/>
      <c r="J89" s="142"/>
      <c r="K89" s="142"/>
      <c r="L89" s="142"/>
    </row>
    <row r="90" spans="1:11" s="120" customFormat="1" ht="12.75" customHeight="1">
      <c r="A90" s="141"/>
      <c r="B90" s="121"/>
      <c r="C90" s="209" t="s">
        <v>152</v>
      </c>
      <c r="D90" s="209"/>
      <c r="H90" s="209" t="s">
        <v>151</v>
      </c>
      <c r="I90" s="209"/>
      <c r="J90" s="209"/>
      <c r="K90" s="209"/>
    </row>
    <row r="91" spans="2:11" ht="12">
      <c r="B91" s="145"/>
      <c r="C91" s="145"/>
      <c r="D91" s="145"/>
      <c r="H91" s="145"/>
      <c r="I91" s="145"/>
      <c r="J91" s="145"/>
      <c r="K91" s="145"/>
    </row>
    <row r="92" spans="2:11" ht="12">
      <c r="B92" s="145"/>
      <c r="D92" s="145"/>
      <c r="I92" s="145"/>
      <c r="J92" s="145"/>
      <c r="K92" s="145"/>
    </row>
    <row r="93" spans="3:11" ht="12">
      <c r="C93" s="144"/>
      <c r="D93" s="143"/>
      <c r="H93" s="143"/>
      <c r="I93" s="144"/>
      <c r="J93" s="143"/>
      <c r="K93" s="143"/>
    </row>
    <row r="94" spans="3:9" ht="12">
      <c r="C94" s="146"/>
      <c r="I94" s="146"/>
    </row>
    <row r="95" spans="3:11" ht="12" customHeight="1">
      <c r="C95" s="208" t="s">
        <v>170</v>
      </c>
      <c r="D95" s="208"/>
      <c r="H95" s="208" t="s">
        <v>169</v>
      </c>
      <c r="I95" s="208"/>
      <c r="J95" s="208"/>
      <c r="K95" s="208"/>
    </row>
  </sheetData>
  <sheetProtection/>
  <mergeCells count="7">
    <mergeCell ref="B2:D4"/>
    <mergeCell ref="B5:C5"/>
    <mergeCell ref="B6:L6"/>
    <mergeCell ref="H95:K95"/>
    <mergeCell ref="H90:K90"/>
    <mergeCell ref="C90:D90"/>
    <mergeCell ref="C95:D95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zoomScalePageLayoutView="0" workbookViewId="0" topLeftCell="A1">
      <selection activeCell="P40" sqref="P40"/>
    </sheetView>
  </sheetViews>
  <sheetFormatPr defaultColWidth="9.140625" defaultRowHeight="12.75"/>
  <cols>
    <col min="1" max="1" width="5.28125" style="116" customWidth="1"/>
    <col min="2" max="2" width="9.140625" style="116" customWidth="1"/>
    <col min="3" max="3" width="32.7109375" style="116" customWidth="1"/>
    <col min="4" max="12" width="12.421875" style="116" customWidth="1"/>
    <col min="13" max="16384" width="9.140625" style="116" customWidth="1"/>
  </cols>
  <sheetData>
    <row r="2" spans="2:4" ht="12">
      <c r="B2" s="205" t="s">
        <v>167</v>
      </c>
      <c r="C2" s="205"/>
      <c r="D2" s="191"/>
    </row>
    <row r="3" spans="2:4" ht="12">
      <c r="B3" s="205"/>
      <c r="C3" s="205"/>
      <c r="D3" s="191"/>
    </row>
    <row r="4" spans="2:4" ht="12">
      <c r="B4" s="205"/>
      <c r="C4" s="205"/>
      <c r="D4" s="191"/>
    </row>
    <row r="5" spans="2:3" ht="39" customHeight="1">
      <c r="B5" s="206" t="s">
        <v>174</v>
      </c>
      <c r="C5" s="206"/>
    </row>
    <row r="6" spans="1:12" s="120" customFormat="1" ht="17.25">
      <c r="A6" s="118"/>
      <c r="B6" s="207" t="s">
        <v>18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20" customFormat="1" ht="17.2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120" customFormat="1" ht="12.75">
      <c r="A8" s="118"/>
      <c r="B8" s="121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117" customFormat="1" ht="72">
      <c r="A9" s="122" t="s">
        <v>71</v>
      </c>
      <c r="B9" s="123" t="s">
        <v>19</v>
      </c>
      <c r="C9" s="123" t="s">
        <v>20</v>
      </c>
      <c r="D9" s="124" t="s">
        <v>160</v>
      </c>
      <c r="E9" s="123" t="s">
        <v>10</v>
      </c>
      <c r="F9" s="123" t="s">
        <v>147</v>
      </c>
      <c r="G9" s="123" t="s">
        <v>11</v>
      </c>
      <c r="H9" s="123" t="s">
        <v>12</v>
      </c>
      <c r="I9" s="123" t="s">
        <v>13</v>
      </c>
      <c r="J9" s="123" t="s">
        <v>21</v>
      </c>
      <c r="K9" s="123" t="s">
        <v>15</v>
      </c>
      <c r="L9" s="123" t="s">
        <v>16</v>
      </c>
    </row>
    <row r="10" spans="1:12" s="126" customFormat="1" ht="12.75">
      <c r="A10" s="125"/>
      <c r="B10" s="125"/>
      <c r="C10" s="125"/>
      <c r="D10" s="125"/>
      <c r="E10" s="125">
        <v>11</v>
      </c>
      <c r="F10" s="125">
        <v>12</v>
      </c>
      <c r="G10" s="125">
        <v>32</v>
      </c>
      <c r="H10" s="125">
        <v>49</v>
      </c>
      <c r="I10" s="125">
        <v>54</v>
      </c>
      <c r="J10" s="125">
        <v>62</v>
      </c>
      <c r="K10" s="125">
        <v>72</v>
      </c>
      <c r="L10" s="125">
        <v>82</v>
      </c>
    </row>
    <row r="11" spans="1:12" s="118" customFormat="1" ht="12.75">
      <c r="A11" s="127"/>
      <c r="B11" s="128"/>
      <c r="C11" s="129" t="s">
        <v>32</v>
      </c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s="120" customFormat="1" ht="36.75" customHeight="1">
      <c r="A12" s="131"/>
      <c r="B12" s="128"/>
      <c r="C12" s="132" t="s">
        <v>167</v>
      </c>
      <c r="D12" s="130">
        <f>SUM(E12:L12)</f>
        <v>12936260</v>
      </c>
      <c r="E12" s="160">
        <f>SUM(E29,E13)</f>
        <v>0</v>
      </c>
      <c r="F12" s="130">
        <f aca="true" t="shared" si="0" ref="F12:L12">SUM(F29,F13)</f>
        <v>5376260</v>
      </c>
      <c r="G12" s="130">
        <f t="shared" si="0"/>
        <v>0</v>
      </c>
      <c r="H12" s="130">
        <f t="shared" si="0"/>
        <v>7560000</v>
      </c>
      <c r="I12" s="160">
        <f t="shared" si="0"/>
        <v>0</v>
      </c>
      <c r="J12" s="160">
        <f t="shared" si="0"/>
        <v>0</v>
      </c>
      <c r="K12" s="160">
        <f t="shared" si="0"/>
        <v>0</v>
      </c>
      <c r="L12" s="160">
        <f t="shared" si="0"/>
        <v>0</v>
      </c>
    </row>
    <row r="13" spans="1:12" s="120" customFormat="1" ht="66">
      <c r="A13" s="134"/>
      <c r="B13" s="135" t="s">
        <v>154</v>
      </c>
      <c r="C13" s="136" t="s">
        <v>45</v>
      </c>
      <c r="D13" s="130">
        <f aca="true" t="shared" si="1" ref="D13:D40">SUM(E13:L13)</f>
        <v>5376260</v>
      </c>
      <c r="E13" s="130">
        <f aca="true" t="shared" si="2" ref="E13:L13">SUM(E14)</f>
        <v>0</v>
      </c>
      <c r="F13" s="130">
        <f t="shared" si="2"/>
        <v>5376260</v>
      </c>
      <c r="G13" s="130">
        <f t="shared" si="2"/>
        <v>0</v>
      </c>
      <c r="H13" s="130">
        <f t="shared" si="2"/>
        <v>0</v>
      </c>
      <c r="I13" s="130">
        <f t="shared" si="2"/>
        <v>0</v>
      </c>
      <c r="J13" s="130">
        <f t="shared" si="2"/>
        <v>0</v>
      </c>
      <c r="K13" s="130">
        <f t="shared" si="2"/>
        <v>0</v>
      </c>
      <c r="L13" s="130">
        <f t="shared" si="2"/>
        <v>0</v>
      </c>
    </row>
    <row r="14" spans="1:12" s="120" customFormat="1" ht="52.5">
      <c r="A14" s="134" t="s">
        <v>46</v>
      </c>
      <c r="B14" s="135" t="s">
        <v>155</v>
      </c>
      <c r="C14" s="136" t="s">
        <v>47</v>
      </c>
      <c r="D14" s="130">
        <f t="shared" si="1"/>
        <v>5376260</v>
      </c>
      <c r="E14" s="130">
        <f aca="true" t="shared" si="3" ref="E14:L14">SUM(E15,E23)</f>
        <v>0</v>
      </c>
      <c r="F14" s="130">
        <f t="shared" si="3"/>
        <v>5376260</v>
      </c>
      <c r="G14" s="130">
        <f t="shared" si="3"/>
        <v>0</v>
      </c>
      <c r="H14" s="130">
        <f t="shared" si="3"/>
        <v>0</v>
      </c>
      <c r="I14" s="130">
        <f t="shared" si="3"/>
        <v>0</v>
      </c>
      <c r="J14" s="130">
        <f t="shared" si="3"/>
        <v>0</v>
      </c>
      <c r="K14" s="130">
        <f t="shared" si="3"/>
        <v>0</v>
      </c>
      <c r="L14" s="130">
        <f t="shared" si="3"/>
        <v>0</v>
      </c>
    </row>
    <row r="15" spans="1:12" s="120" customFormat="1" ht="12.75">
      <c r="A15" s="137"/>
      <c r="B15" s="105">
        <v>3</v>
      </c>
      <c r="C15" s="106" t="s">
        <v>43</v>
      </c>
      <c r="D15" s="130">
        <f t="shared" si="1"/>
        <v>5026260</v>
      </c>
      <c r="E15" s="130">
        <f aca="true" t="shared" si="4" ref="E15:L15">E16+E19</f>
        <v>0</v>
      </c>
      <c r="F15" s="130">
        <f t="shared" si="4"/>
        <v>5026260</v>
      </c>
      <c r="G15" s="130">
        <f t="shared" si="4"/>
        <v>0</v>
      </c>
      <c r="H15" s="130">
        <f t="shared" si="4"/>
        <v>0</v>
      </c>
      <c r="I15" s="130">
        <f t="shared" si="4"/>
        <v>0</v>
      </c>
      <c r="J15" s="130">
        <f t="shared" si="4"/>
        <v>0</v>
      </c>
      <c r="K15" s="130">
        <f t="shared" si="4"/>
        <v>0</v>
      </c>
      <c r="L15" s="130">
        <f t="shared" si="4"/>
        <v>0</v>
      </c>
    </row>
    <row r="16" spans="1:12" s="120" customFormat="1" ht="12.75">
      <c r="A16" s="137"/>
      <c r="B16" s="105" t="s">
        <v>91</v>
      </c>
      <c r="C16" s="107" t="s">
        <v>22</v>
      </c>
      <c r="D16" s="130">
        <f t="shared" si="1"/>
        <v>4852460</v>
      </c>
      <c r="E16" s="130">
        <f aca="true" t="shared" si="5" ref="E16:L16">SUM(E17,E18)</f>
        <v>0</v>
      </c>
      <c r="F16" s="130">
        <v>4852460</v>
      </c>
      <c r="G16" s="130">
        <f t="shared" si="5"/>
        <v>0</v>
      </c>
      <c r="H16" s="130">
        <f t="shared" si="5"/>
        <v>0</v>
      </c>
      <c r="I16" s="130">
        <f t="shared" si="5"/>
        <v>0</v>
      </c>
      <c r="J16" s="130">
        <f t="shared" si="5"/>
        <v>0</v>
      </c>
      <c r="K16" s="130">
        <f t="shared" si="5"/>
        <v>0</v>
      </c>
      <c r="L16" s="130">
        <f t="shared" si="5"/>
        <v>0</v>
      </c>
    </row>
    <row r="17" spans="1:12" s="165" customFormat="1" ht="12.75">
      <c r="A17" s="161"/>
      <c r="B17" s="162" t="s">
        <v>92</v>
      </c>
      <c r="C17" s="107" t="s">
        <v>23</v>
      </c>
      <c r="D17" s="130">
        <f t="shared" si="1"/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</row>
    <row r="18" spans="1:12" s="165" customFormat="1" ht="12.75">
      <c r="A18" s="161"/>
      <c r="B18" s="162" t="s">
        <v>98</v>
      </c>
      <c r="C18" s="107" t="s">
        <v>25</v>
      </c>
      <c r="D18" s="130">
        <f t="shared" si="1"/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</row>
    <row r="19" spans="1:12" s="120" customFormat="1" ht="12.75">
      <c r="A19" s="137"/>
      <c r="B19" s="105" t="s">
        <v>100</v>
      </c>
      <c r="C19" s="107" t="s">
        <v>26</v>
      </c>
      <c r="D19" s="130">
        <f t="shared" si="1"/>
        <v>173800</v>
      </c>
      <c r="E19" s="130">
        <f aca="true" t="shared" si="6" ref="E19:L19">E20+E21+E22</f>
        <v>0</v>
      </c>
      <c r="F19" s="130">
        <v>173800</v>
      </c>
      <c r="G19" s="130">
        <f t="shared" si="6"/>
        <v>0</v>
      </c>
      <c r="H19" s="130">
        <f t="shared" si="6"/>
        <v>0</v>
      </c>
      <c r="I19" s="130">
        <f t="shared" si="6"/>
        <v>0</v>
      </c>
      <c r="J19" s="130">
        <f t="shared" si="6"/>
        <v>0</v>
      </c>
      <c r="K19" s="130">
        <f t="shared" si="6"/>
        <v>0</v>
      </c>
      <c r="L19" s="130">
        <f t="shared" si="6"/>
        <v>0</v>
      </c>
    </row>
    <row r="20" spans="1:12" s="165" customFormat="1" ht="12.75">
      <c r="A20" s="161"/>
      <c r="B20" s="162" t="s">
        <v>105</v>
      </c>
      <c r="C20" s="107" t="s">
        <v>28</v>
      </c>
      <c r="D20" s="130">
        <f t="shared" si="1"/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</row>
    <row r="21" spans="1:12" s="165" customFormat="1" ht="12.75">
      <c r="A21" s="161"/>
      <c r="B21" s="162" t="s">
        <v>112</v>
      </c>
      <c r="C21" s="107" t="s">
        <v>29</v>
      </c>
      <c r="D21" s="130">
        <f t="shared" si="1"/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</row>
    <row r="22" spans="1:12" s="165" customFormat="1" ht="26.25">
      <c r="A22" s="161"/>
      <c r="B22" s="162">
        <v>329</v>
      </c>
      <c r="C22" s="107" t="s">
        <v>49</v>
      </c>
      <c r="D22" s="130">
        <f t="shared" si="1"/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</row>
    <row r="23" spans="1:12" s="120" customFormat="1" ht="26.25">
      <c r="A23" s="137"/>
      <c r="B23" s="105">
        <v>4</v>
      </c>
      <c r="C23" s="107" t="s">
        <v>30</v>
      </c>
      <c r="D23" s="130">
        <f t="shared" si="1"/>
        <v>350000</v>
      </c>
      <c r="E23" s="130">
        <f aca="true" t="shared" si="7" ref="E23:L23">E24+E27</f>
        <v>0</v>
      </c>
      <c r="F23" s="130">
        <f t="shared" si="7"/>
        <v>350000</v>
      </c>
      <c r="G23" s="130">
        <f t="shared" si="7"/>
        <v>0</v>
      </c>
      <c r="H23" s="130">
        <f t="shared" si="7"/>
        <v>0</v>
      </c>
      <c r="I23" s="130">
        <f t="shared" si="7"/>
        <v>0</v>
      </c>
      <c r="J23" s="130">
        <f t="shared" si="7"/>
        <v>0</v>
      </c>
      <c r="K23" s="130">
        <f t="shared" si="7"/>
        <v>0</v>
      </c>
      <c r="L23" s="130">
        <f t="shared" si="7"/>
        <v>0</v>
      </c>
    </row>
    <row r="24" spans="1:12" s="120" customFormat="1" ht="26.25">
      <c r="A24" s="137"/>
      <c r="B24" s="105" t="s">
        <v>131</v>
      </c>
      <c r="C24" s="107" t="s">
        <v>59</v>
      </c>
      <c r="D24" s="130">
        <f t="shared" si="1"/>
        <v>0</v>
      </c>
      <c r="E24" s="130">
        <f aca="true" t="shared" si="8" ref="E24:L24">E25+E26</f>
        <v>0</v>
      </c>
      <c r="F24" s="130"/>
      <c r="G24" s="130">
        <f t="shared" si="8"/>
        <v>0</v>
      </c>
      <c r="H24" s="130">
        <f t="shared" si="8"/>
        <v>0</v>
      </c>
      <c r="I24" s="130">
        <f t="shared" si="8"/>
        <v>0</v>
      </c>
      <c r="J24" s="130">
        <f t="shared" si="8"/>
        <v>0</v>
      </c>
      <c r="K24" s="130">
        <f t="shared" si="8"/>
        <v>0</v>
      </c>
      <c r="L24" s="130">
        <f t="shared" si="8"/>
        <v>0</v>
      </c>
    </row>
    <row r="25" spans="1:12" s="165" customFormat="1" ht="12.75">
      <c r="A25" s="161"/>
      <c r="B25" s="162" t="s">
        <v>132</v>
      </c>
      <c r="C25" s="107" t="s">
        <v>133</v>
      </c>
      <c r="D25" s="130">
        <f t="shared" si="1"/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</row>
    <row r="26" spans="1:12" s="165" customFormat="1" ht="12.75">
      <c r="A26" s="161"/>
      <c r="B26" s="162" t="s">
        <v>136</v>
      </c>
      <c r="C26" s="107" t="s">
        <v>60</v>
      </c>
      <c r="D26" s="130">
        <f t="shared" si="1"/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</row>
    <row r="27" spans="1:12" s="120" customFormat="1" ht="26.25">
      <c r="A27" s="137"/>
      <c r="B27" s="105" t="s">
        <v>142</v>
      </c>
      <c r="C27" s="106" t="s">
        <v>69</v>
      </c>
      <c r="D27" s="130">
        <f t="shared" si="1"/>
        <v>350000</v>
      </c>
      <c r="E27" s="130">
        <f>E28</f>
        <v>0</v>
      </c>
      <c r="F27" s="130">
        <v>350000</v>
      </c>
      <c r="G27" s="130">
        <f aca="true" t="shared" si="9" ref="G27:L27">G28</f>
        <v>0</v>
      </c>
      <c r="H27" s="130">
        <f t="shared" si="9"/>
        <v>0</v>
      </c>
      <c r="I27" s="130">
        <f t="shared" si="9"/>
        <v>0</v>
      </c>
      <c r="J27" s="130">
        <f t="shared" si="9"/>
        <v>0</v>
      </c>
      <c r="K27" s="130">
        <f t="shared" si="9"/>
        <v>0</v>
      </c>
      <c r="L27" s="130">
        <f t="shared" si="9"/>
        <v>0</v>
      </c>
    </row>
    <row r="28" spans="1:12" s="165" customFormat="1" ht="26.25">
      <c r="A28" s="161"/>
      <c r="B28" s="162" t="s">
        <v>143</v>
      </c>
      <c r="C28" s="109" t="s">
        <v>70</v>
      </c>
      <c r="D28" s="130">
        <f t="shared" si="1"/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</row>
    <row r="29" spans="1:12" s="118" customFormat="1" ht="39">
      <c r="A29" s="134"/>
      <c r="B29" s="135" t="s">
        <v>148</v>
      </c>
      <c r="C29" s="136" t="s">
        <v>149</v>
      </c>
      <c r="D29" s="130">
        <f t="shared" si="1"/>
        <v>7560000</v>
      </c>
      <c r="E29" s="130">
        <f>E30</f>
        <v>0</v>
      </c>
      <c r="F29" s="130">
        <f aca="true" t="shared" si="10" ref="F29:L29">F30</f>
        <v>0</v>
      </c>
      <c r="G29" s="130"/>
      <c r="H29" s="130">
        <f t="shared" si="10"/>
        <v>7560000</v>
      </c>
      <c r="I29" s="130">
        <f t="shared" si="10"/>
        <v>0</v>
      </c>
      <c r="J29" s="130">
        <f t="shared" si="10"/>
        <v>0</v>
      </c>
      <c r="K29" s="130">
        <f t="shared" si="10"/>
        <v>0</v>
      </c>
      <c r="L29" s="130">
        <f t="shared" si="10"/>
        <v>0</v>
      </c>
    </row>
    <row r="30" spans="1:12" s="118" customFormat="1" ht="39">
      <c r="A30" s="134" t="s">
        <v>46</v>
      </c>
      <c r="B30" s="135" t="s">
        <v>150</v>
      </c>
      <c r="C30" s="136" t="s">
        <v>149</v>
      </c>
      <c r="D30" s="130">
        <f t="shared" si="1"/>
        <v>7584048</v>
      </c>
      <c r="E30" s="130">
        <f>SUM(E31)</f>
        <v>0</v>
      </c>
      <c r="F30" s="130">
        <f aca="true" t="shared" si="11" ref="F30:L30">SUM(F31)</f>
        <v>0</v>
      </c>
      <c r="G30" s="130">
        <f t="shared" si="11"/>
        <v>24048</v>
      </c>
      <c r="H30" s="130">
        <f t="shared" si="11"/>
        <v>7560000</v>
      </c>
      <c r="I30" s="130">
        <f t="shared" si="11"/>
        <v>0</v>
      </c>
      <c r="J30" s="130">
        <f t="shared" si="11"/>
        <v>0</v>
      </c>
      <c r="K30" s="130">
        <f t="shared" si="11"/>
        <v>0</v>
      </c>
      <c r="L30" s="130">
        <f t="shared" si="11"/>
        <v>0</v>
      </c>
    </row>
    <row r="31" spans="1:12" s="139" customFormat="1" ht="12.75">
      <c r="A31" s="137"/>
      <c r="B31" s="105">
        <v>3</v>
      </c>
      <c r="C31" s="106" t="s">
        <v>43</v>
      </c>
      <c r="D31" s="130">
        <f t="shared" si="1"/>
        <v>7584048</v>
      </c>
      <c r="E31" s="130">
        <f aca="true" t="shared" si="12" ref="E31:L31">E32+E36+E41+E43</f>
        <v>0</v>
      </c>
      <c r="F31" s="130">
        <f t="shared" si="12"/>
        <v>0</v>
      </c>
      <c r="G31" s="130">
        <f t="shared" si="12"/>
        <v>24048</v>
      </c>
      <c r="H31" s="130">
        <f t="shared" si="12"/>
        <v>7560000</v>
      </c>
      <c r="I31" s="130">
        <f t="shared" si="12"/>
        <v>0</v>
      </c>
      <c r="J31" s="130">
        <f t="shared" si="12"/>
        <v>0</v>
      </c>
      <c r="K31" s="130">
        <f t="shared" si="12"/>
        <v>0</v>
      </c>
      <c r="L31" s="130">
        <f t="shared" si="12"/>
        <v>0</v>
      </c>
    </row>
    <row r="32" spans="1:12" s="139" customFormat="1" ht="12.75">
      <c r="A32" s="137"/>
      <c r="B32" s="105" t="s">
        <v>91</v>
      </c>
      <c r="C32" s="107" t="s">
        <v>22</v>
      </c>
      <c r="D32" s="130">
        <f t="shared" si="1"/>
        <v>3203844</v>
      </c>
      <c r="E32" s="130">
        <f aca="true" t="shared" si="13" ref="E32:L32">E33+E34+E35</f>
        <v>0</v>
      </c>
      <c r="F32" s="130">
        <f t="shared" si="13"/>
        <v>0</v>
      </c>
      <c r="G32" s="130">
        <f t="shared" si="13"/>
        <v>0</v>
      </c>
      <c r="H32" s="130">
        <v>3203844</v>
      </c>
      <c r="I32" s="130">
        <f t="shared" si="13"/>
        <v>0</v>
      </c>
      <c r="J32" s="130">
        <f t="shared" si="13"/>
        <v>0</v>
      </c>
      <c r="K32" s="130">
        <f t="shared" si="13"/>
        <v>0</v>
      </c>
      <c r="L32" s="130">
        <f t="shared" si="13"/>
        <v>0</v>
      </c>
    </row>
    <row r="33" spans="1:12" s="164" customFormat="1" ht="12.75">
      <c r="A33" s="161"/>
      <c r="B33" s="162" t="s">
        <v>92</v>
      </c>
      <c r="C33" s="107" t="s">
        <v>23</v>
      </c>
      <c r="D33" s="130">
        <f t="shared" si="1"/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</row>
    <row r="34" spans="1:12" s="164" customFormat="1" ht="12.75">
      <c r="A34" s="161"/>
      <c r="B34" s="162" t="s">
        <v>96</v>
      </c>
      <c r="C34" s="107" t="s">
        <v>24</v>
      </c>
      <c r="D34" s="130">
        <f t="shared" si="1"/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</row>
    <row r="35" spans="1:12" s="164" customFormat="1" ht="12.75">
      <c r="A35" s="161"/>
      <c r="B35" s="162" t="s">
        <v>98</v>
      </c>
      <c r="C35" s="107" t="s">
        <v>25</v>
      </c>
      <c r="D35" s="130">
        <f t="shared" si="1"/>
        <v>0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</row>
    <row r="36" spans="1:12" s="139" customFormat="1" ht="12.75">
      <c r="A36" s="137"/>
      <c r="B36" s="105" t="s">
        <v>100</v>
      </c>
      <c r="C36" s="107" t="s">
        <v>26</v>
      </c>
      <c r="D36" s="130">
        <f t="shared" si="1"/>
        <v>4335204</v>
      </c>
      <c r="E36" s="130">
        <f aca="true" t="shared" si="14" ref="E36:L36">E37+E38+E39+E40</f>
        <v>0</v>
      </c>
      <c r="F36" s="130">
        <f t="shared" si="14"/>
        <v>0</v>
      </c>
      <c r="G36" s="130">
        <v>24048</v>
      </c>
      <c r="H36" s="130">
        <v>4311156</v>
      </c>
      <c r="I36" s="130">
        <f t="shared" si="14"/>
        <v>0</v>
      </c>
      <c r="J36" s="130">
        <f t="shared" si="14"/>
        <v>0</v>
      </c>
      <c r="K36" s="130">
        <f t="shared" si="14"/>
        <v>0</v>
      </c>
      <c r="L36" s="130">
        <f t="shared" si="14"/>
        <v>0</v>
      </c>
    </row>
    <row r="37" spans="1:12" s="164" customFormat="1" ht="12.75">
      <c r="A37" s="161"/>
      <c r="B37" s="162" t="s">
        <v>101</v>
      </c>
      <c r="C37" s="107" t="s">
        <v>27</v>
      </c>
      <c r="D37" s="130">
        <f t="shared" si="1"/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</row>
    <row r="38" spans="1:12" s="164" customFormat="1" ht="12.75">
      <c r="A38" s="161"/>
      <c r="B38" s="162" t="s">
        <v>105</v>
      </c>
      <c r="C38" s="107" t="s">
        <v>28</v>
      </c>
      <c r="D38" s="130">
        <f t="shared" si="1"/>
        <v>0</v>
      </c>
      <c r="E38" s="163">
        <v>0</v>
      </c>
      <c r="F38" s="163">
        <v>0</v>
      </c>
      <c r="G38" s="163">
        <v>0</v>
      </c>
      <c r="H38" s="163">
        <v>0</v>
      </c>
      <c r="I38" s="163">
        <v>0</v>
      </c>
      <c r="J38" s="163">
        <v>0</v>
      </c>
      <c r="K38" s="163">
        <v>0</v>
      </c>
      <c r="L38" s="163">
        <v>0</v>
      </c>
    </row>
    <row r="39" spans="1:12" s="164" customFormat="1" ht="12.75">
      <c r="A39" s="161"/>
      <c r="B39" s="162" t="s">
        <v>112</v>
      </c>
      <c r="C39" s="107" t="s">
        <v>29</v>
      </c>
      <c r="D39" s="130">
        <f t="shared" si="1"/>
        <v>0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</row>
    <row r="40" spans="1:12" s="164" customFormat="1" ht="26.25">
      <c r="A40" s="161"/>
      <c r="B40" s="162" t="s">
        <v>121</v>
      </c>
      <c r="C40" s="107" t="s">
        <v>49</v>
      </c>
      <c r="D40" s="130">
        <f t="shared" si="1"/>
        <v>0</v>
      </c>
      <c r="E40" s="163">
        <v>0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3">
        <v>0</v>
      </c>
      <c r="L40" s="163">
        <v>0</v>
      </c>
    </row>
    <row r="41" spans="1:12" s="139" customFormat="1" ht="12.75">
      <c r="A41" s="137"/>
      <c r="B41" s="105" t="s">
        <v>125</v>
      </c>
      <c r="C41" s="107" t="s">
        <v>85</v>
      </c>
      <c r="D41" s="130">
        <f>SUM(E41:L41)</f>
        <v>25000</v>
      </c>
      <c r="E41" s="130">
        <f>E42</f>
        <v>0</v>
      </c>
      <c r="F41" s="130">
        <f aca="true" t="shared" si="15" ref="F41:L41">F42</f>
        <v>0</v>
      </c>
      <c r="G41" s="130">
        <f t="shared" si="15"/>
        <v>0</v>
      </c>
      <c r="H41" s="130">
        <v>25000</v>
      </c>
      <c r="I41" s="130">
        <f t="shared" si="15"/>
        <v>0</v>
      </c>
      <c r="J41" s="130">
        <f t="shared" si="15"/>
        <v>0</v>
      </c>
      <c r="K41" s="130">
        <f t="shared" si="15"/>
        <v>0</v>
      </c>
      <c r="L41" s="130">
        <f t="shared" si="15"/>
        <v>0</v>
      </c>
    </row>
    <row r="42" spans="1:12" s="164" customFormat="1" ht="12.75">
      <c r="A42" s="161"/>
      <c r="B42" s="162" t="s">
        <v>126</v>
      </c>
      <c r="C42" s="107" t="s">
        <v>86</v>
      </c>
      <c r="D42" s="130">
        <f>SUM(E42:L42)</f>
        <v>0</v>
      </c>
      <c r="E42" s="163">
        <v>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</row>
    <row r="43" spans="1:12" s="139" customFormat="1" ht="26.25">
      <c r="A43" s="137"/>
      <c r="B43" s="105" t="s">
        <v>128</v>
      </c>
      <c r="C43" s="107" t="s">
        <v>88</v>
      </c>
      <c r="D43" s="130">
        <f>SUM(E43:L43)</f>
        <v>20000</v>
      </c>
      <c r="E43" s="130">
        <f>SUM(E44)</f>
        <v>0</v>
      </c>
      <c r="F43" s="130">
        <f aca="true" t="shared" si="16" ref="F43:L43">SUM(F44)</f>
        <v>0</v>
      </c>
      <c r="G43" s="130">
        <f t="shared" si="16"/>
        <v>0</v>
      </c>
      <c r="H43" s="130">
        <v>20000</v>
      </c>
      <c r="I43" s="130">
        <f t="shared" si="16"/>
        <v>0</v>
      </c>
      <c r="J43" s="130">
        <f t="shared" si="16"/>
        <v>0</v>
      </c>
      <c r="K43" s="130">
        <f t="shared" si="16"/>
        <v>0</v>
      </c>
      <c r="L43" s="130">
        <f t="shared" si="16"/>
        <v>0</v>
      </c>
    </row>
    <row r="44" spans="1:12" s="164" customFormat="1" ht="26.25">
      <c r="A44" s="161"/>
      <c r="B44" s="162" t="s">
        <v>129</v>
      </c>
      <c r="C44" s="107" t="s">
        <v>89</v>
      </c>
      <c r="D44" s="130">
        <f>SUM(E44:L44)</f>
        <v>0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63">
        <v>0</v>
      </c>
    </row>
    <row r="45" spans="1:12" s="120" customFormat="1" ht="12.75">
      <c r="A45" s="141"/>
      <c r="B45" s="121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s="120" customFormat="1" ht="12.75">
      <c r="A46" s="141"/>
      <c r="B46" s="121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2" s="120" customFormat="1" ht="12.75">
      <c r="A47" s="141"/>
      <c r="B47" s="121"/>
    </row>
    <row r="48" spans="2:11" ht="12.75">
      <c r="B48" s="208" t="s">
        <v>152</v>
      </c>
      <c r="C48" s="208"/>
      <c r="H48" s="209" t="s">
        <v>151</v>
      </c>
      <c r="I48" s="209"/>
      <c r="J48" s="209"/>
      <c r="K48" s="209"/>
    </row>
    <row r="49" spans="8:11" ht="12">
      <c r="H49" s="145"/>
      <c r="I49" s="145"/>
      <c r="J49" s="145"/>
      <c r="K49" s="145"/>
    </row>
    <row r="50" spans="9:11" ht="12">
      <c r="I50" s="145"/>
      <c r="J50" s="145"/>
      <c r="K50" s="145"/>
    </row>
    <row r="51" spans="2:11" ht="12">
      <c r="B51" s="145"/>
      <c r="C51" s="143"/>
      <c r="H51" s="143"/>
      <c r="I51" s="144"/>
      <c r="J51" s="143"/>
      <c r="K51" s="143"/>
    </row>
    <row r="52" spans="5:9" ht="12" customHeight="1">
      <c r="E52" s="145"/>
      <c r="I52" s="146"/>
    </row>
    <row r="53" spans="2:11" ht="12">
      <c r="B53" s="208" t="s">
        <v>170</v>
      </c>
      <c r="C53" s="208"/>
      <c r="H53" s="208" t="s">
        <v>169</v>
      </c>
      <c r="I53" s="208"/>
      <c r="J53" s="208"/>
      <c r="K53" s="208"/>
    </row>
  </sheetData>
  <sheetProtection/>
  <mergeCells count="7">
    <mergeCell ref="B2:D4"/>
    <mergeCell ref="B5:C5"/>
    <mergeCell ref="B6:L6"/>
    <mergeCell ref="H48:K48"/>
    <mergeCell ref="H53:K53"/>
    <mergeCell ref="B48:C48"/>
    <mergeCell ref="B53:C53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28125" style="116" customWidth="1"/>
    <col min="2" max="2" width="9.140625" style="116" customWidth="1"/>
    <col min="3" max="3" width="32.7109375" style="116" customWidth="1"/>
    <col min="4" max="12" width="12.421875" style="116" customWidth="1"/>
    <col min="13" max="16384" width="9.140625" style="116" customWidth="1"/>
  </cols>
  <sheetData>
    <row r="2" spans="2:4" ht="12">
      <c r="B2" s="205" t="s">
        <v>167</v>
      </c>
      <c r="C2" s="205"/>
      <c r="D2" s="191"/>
    </row>
    <row r="3" spans="2:4" ht="12">
      <c r="B3" s="205"/>
      <c r="C3" s="205"/>
      <c r="D3" s="191"/>
    </row>
    <row r="4" spans="2:4" ht="12">
      <c r="B4" s="205"/>
      <c r="C4" s="205"/>
      <c r="D4" s="191"/>
    </row>
    <row r="5" spans="2:3" ht="39" customHeight="1">
      <c r="B5" s="206" t="s">
        <v>174</v>
      </c>
      <c r="C5" s="206"/>
    </row>
    <row r="6" spans="1:12" s="120" customFormat="1" ht="17.25">
      <c r="A6" s="118"/>
      <c r="B6" s="207" t="s">
        <v>18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s="120" customFormat="1" ht="17.2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120" customFormat="1" ht="12.75">
      <c r="A8" s="118"/>
      <c r="B8" s="121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117" customFormat="1" ht="72">
      <c r="A9" s="122" t="s">
        <v>71</v>
      </c>
      <c r="B9" s="123" t="s">
        <v>19</v>
      </c>
      <c r="C9" s="123" t="s">
        <v>20</v>
      </c>
      <c r="D9" s="124" t="s">
        <v>161</v>
      </c>
      <c r="E9" s="123" t="s">
        <v>10</v>
      </c>
      <c r="F9" s="123" t="s">
        <v>147</v>
      </c>
      <c r="G9" s="123" t="s">
        <v>11</v>
      </c>
      <c r="H9" s="123" t="s">
        <v>12</v>
      </c>
      <c r="I9" s="123" t="s">
        <v>13</v>
      </c>
      <c r="J9" s="123" t="s">
        <v>21</v>
      </c>
      <c r="K9" s="123" t="s">
        <v>15</v>
      </c>
      <c r="L9" s="123" t="s">
        <v>16</v>
      </c>
    </row>
    <row r="10" spans="1:12" s="126" customFormat="1" ht="12.75">
      <c r="A10" s="125"/>
      <c r="B10" s="125"/>
      <c r="C10" s="125"/>
      <c r="D10" s="125"/>
      <c r="E10" s="125">
        <v>11</v>
      </c>
      <c r="F10" s="125">
        <v>12</v>
      </c>
      <c r="G10" s="125">
        <v>32</v>
      </c>
      <c r="H10" s="125">
        <v>49</v>
      </c>
      <c r="I10" s="125">
        <v>54</v>
      </c>
      <c r="J10" s="125">
        <v>62</v>
      </c>
      <c r="K10" s="125">
        <v>72</v>
      </c>
      <c r="L10" s="125">
        <v>82</v>
      </c>
    </row>
    <row r="11" spans="1:12" s="118" customFormat="1" ht="12.75">
      <c r="A11" s="127"/>
      <c r="B11" s="128"/>
      <c r="C11" s="129" t="s">
        <v>32</v>
      </c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s="120" customFormat="1" ht="36.75" customHeight="1">
      <c r="A12" s="131"/>
      <c r="B12" s="128"/>
      <c r="C12" s="132" t="s">
        <v>167</v>
      </c>
      <c r="D12" s="130">
        <f>SUM(E12:L12)</f>
        <v>12936260</v>
      </c>
      <c r="E12" s="160">
        <f>SUM(E29,E13)</f>
        <v>0</v>
      </c>
      <c r="F12" s="130">
        <f aca="true" t="shared" si="0" ref="F12:L12">SUM(F29,F13)</f>
        <v>5376260</v>
      </c>
      <c r="G12" s="130">
        <f t="shared" si="0"/>
        <v>0</v>
      </c>
      <c r="H12" s="130">
        <f t="shared" si="0"/>
        <v>7560000</v>
      </c>
      <c r="I12" s="160">
        <f t="shared" si="0"/>
        <v>0</v>
      </c>
      <c r="J12" s="160">
        <f t="shared" si="0"/>
        <v>0</v>
      </c>
      <c r="K12" s="160">
        <f t="shared" si="0"/>
        <v>0</v>
      </c>
      <c r="L12" s="160">
        <f t="shared" si="0"/>
        <v>0</v>
      </c>
    </row>
    <row r="13" spans="1:12" s="120" customFormat="1" ht="66">
      <c r="A13" s="134"/>
      <c r="B13" s="135" t="s">
        <v>154</v>
      </c>
      <c r="C13" s="136" t="s">
        <v>45</v>
      </c>
      <c r="D13" s="130">
        <f aca="true" t="shared" si="1" ref="D13:D40">SUM(E13:L13)</f>
        <v>5376260</v>
      </c>
      <c r="E13" s="130">
        <f aca="true" t="shared" si="2" ref="E13:L13">SUM(E14)</f>
        <v>0</v>
      </c>
      <c r="F13" s="130">
        <f t="shared" si="2"/>
        <v>5376260</v>
      </c>
      <c r="G13" s="130">
        <f t="shared" si="2"/>
        <v>0</v>
      </c>
      <c r="H13" s="130">
        <f t="shared" si="2"/>
        <v>0</v>
      </c>
      <c r="I13" s="130">
        <f t="shared" si="2"/>
        <v>0</v>
      </c>
      <c r="J13" s="130">
        <f t="shared" si="2"/>
        <v>0</v>
      </c>
      <c r="K13" s="130">
        <f t="shared" si="2"/>
        <v>0</v>
      </c>
      <c r="L13" s="130">
        <f t="shared" si="2"/>
        <v>0</v>
      </c>
    </row>
    <row r="14" spans="1:12" s="120" customFormat="1" ht="52.5">
      <c r="A14" s="134" t="s">
        <v>46</v>
      </c>
      <c r="B14" s="135" t="s">
        <v>155</v>
      </c>
      <c r="C14" s="136" t="s">
        <v>47</v>
      </c>
      <c r="D14" s="130">
        <f t="shared" si="1"/>
        <v>5376260</v>
      </c>
      <c r="E14" s="130">
        <f aca="true" t="shared" si="3" ref="E14:L14">SUM(E15,E23)</f>
        <v>0</v>
      </c>
      <c r="F14" s="130">
        <f t="shared" si="3"/>
        <v>5376260</v>
      </c>
      <c r="G14" s="130">
        <f t="shared" si="3"/>
        <v>0</v>
      </c>
      <c r="H14" s="130">
        <f t="shared" si="3"/>
        <v>0</v>
      </c>
      <c r="I14" s="130">
        <f t="shared" si="3"/>
        <v>0</v>
      </c>
      <c r="J14" s="130">
        <f t="shared" si="3"/>
        <v>0</v>
      </c>
      <c r="K14" s="130">
        <f t="shared" si="3"/>
        <v>0</v>
      </c>
      <c r="L14" s="130">
        <f t="shared" si="3"/>
        <v>0</v>
      </c>
    </row>
    <row r="15" spans="1:12" s="120" customFormat="1" ht="12.75">
      <c r="A15" s="137"/>
      <c r="B15" s="105">
        <v>3</v>
      </c>
      <c r="C15" s="106" t="s">
        <v>43</v>
      </c>
      <c r="D15" s="130">
        <f t="shared" si="1"/>
        <v>5026260</v>
      </c>
      <c r="E15" s="130">
        <f aca="true" t="shared" si="4" ref="E15:L15">E16+E19</f>
        <v>0</v>
      </c>
      <c r="F15" s="130">
        <f t="shared" si="4"/>
        <v>5026260</v>
      </c>
      <c r="G15" s="130">
        <f t="shared" si="4"/>
        <v>0</v>
      </c>
      <c r="H15" s="130">
        <f t="shared" si="4"/>
        <v>0</v>
      </c>
      <c r="I15" s="130">
        <f t="shared" si="4"/>
        <v>0</v>
      </c>
      <c r="J15" s="130">
        <f t="shared" si="4"/>
        <v>0</v>
      </c>
      <c r="K15" s="130">
        <f t="shared" si="4"/>
        <v>0</v>
      </c>
      <c r="L15" s="130">
        <f t="shared" si="4"/>
        <v>0</v>
      </c>
    </row>
    <row r="16" spans="1:12" s="120" customFormat="1" ht="12.75">
      <c r="A16" s="137"/>
      <c r="B16" s="105" t="s">
        <v>91</v>
      </c>
      <c r="C16" s="107" t="s">
        <v>22</v>
      </c>
      <c r="D16" s="130">
        <f t="shared" si="1"/>
        <v>4852460</v>
      </c>
      <c r="E16" s="130">
        <f aca="true" t="shared" si="5" ref="E16:L16">SUM(E17,E18)</f>
        <v>0</v>
      </c>
      <c r="F16" s="130">
        <v>4852460</v>
      </c>
      <c r="G16" s="130">
        <f t="shared" si="5"/>
        <v>0</v>
      </c>
      <c r="H16" s="130">
        <f t="shared" si="5"/>
        <v>0</v>
      </c>
      <c r="I16" s="130">
        <f t="shared" si="5"/>
        <v>0</v>
      </c>
      <c r="J16" s="130">
        <f t="shared" si="5"/>
        <v>0</v>
      </c>
      <c r="K16" s="130">
        <f t="shared" si="5"/>
        <v>0</v>
      </c>
      <c r="L16" s="130">
        <f t="shared" si="5"/>
        <v>0</v>
      </c>
    </row>
    <row r="17" spans="1:12" s="165" customFormat="1" ht="12.75">
      <c r="A17" s="161"/>
      <c r="B17" s="162" t="s">
        <v>92</v>
      </c>
      <c r="C17" s="107" t="s">
        <v>23</v>
      </c>
      <c r="D17" s="130">
        <f t="shared" si="1"/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</row>
    <row r="18" spans="1:12" s="165" customFormat="1" ht="12.75">
      <c r="A18" s="161"/>
      <c r="B18" s="162" t="s">
        <v>98</v>
      </c>
      <c r="C18" s="107" t="s">
        <v>25</v>
      </c>
      <c r="D18" s="130">
        <f t="shared" si="1"/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</row>
    <row r="19" spans="1:12" s="120" customFormat="1" ht="12.75">
      <c r="A19" s="137"/>
      <c r="B19" s="105" t="s">
        <v>100</v>
      </c>
      <c r="C19" s="107" t="s">
        <v>26</v>
      </c>
      <c r="D19" s="130">
        <f t="shared" si="1"/>
        <v>173800</v>
      </c>
      <c r="E19" s="130">
        <f aca="true" t="shared" si="6" ref="E19:L19">E20+E21+E22</f>
        <v>0</v>
      </c>
      <c r="F19" s="130">
        <v>173800</v>
      </c>
      <c r="G19" s="130">
        <f t="shared" si="6"/>
        <v>0</v>
      </c>
      <c r="H19" s="130">
        <f t="shared" si="6"/>
        <v>0</v>
      </c>
      <c r="I19" s="130">
        <f t="shared" si="6"/>
        <v>0</v>
      </c>
      <c r="J19" s="130">
        <f t="shared" si="6"/>
        <v>0</v>
      </c>
      <c r="K19" s="130">
        <f t="shared" si="6"/>
        <v>0</v>
      </c>
      <c r="L19" s="130">
        <f t="shared" si="6"/>
        <v>0</v>
      </c>
    </row>
    <row r="20" spans="1:12" s="165" customFormat="1" ht="12.75">
      <c r="A20" s="161"/>
      <c r="B20" s="162" t="s">
        <v>105</v>
      </c>
      <c r="C20" s="107" t="s">
        <v>28</v>
      </c>
      <c r="D20" s="130">
        <f t="shared" si="1"/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</row>
    <row r="21" spans="1:12" s="165" customFormat="1" ht="12.75">
      <c r="A21" s="161"/>
      <c r="B21" s="162" t="s">
        <v>112</v>
      </c>
      <c r="C21" s="107" t="s">
        <v>29</v>
      </c>
      <c r="D21" s="130">
        <f t="shared" si="1"/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</row>
    <row r="22" spans="1:12" s="165" customFormat="1" ht="26.25">
      <c r="A22" s="161"/>
      <c r="B22" s="162">
        <v>329</v>
      </c>
      <c r="C22" s="107" t="s">
        <v>49</v>
      </c>
      <c r="D22" s="130">
        <f t="shared" si="1"/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</row>
    <row r="23" spans="1:12" s="120" customFormat="1" ht="26.25">
      <c r="A23" s="137"/>
      <c r="B23" s="105">
        <v>4</v>
      </c>
      <c r="C23" s="107" t="s">
        <v>30</v>
      </c>
      <c r="D23" s="130">
        <f t="shared" si="1"/>
        <v>350000</v>
      </c>
      <c r="E23" s="130">
        <f aca="true" t="shared" si="7" ref="E23:L23">E24+E27</f>
        <v>0</v>
      </c>
      <c r="F23" s="130">
        <f t="shared" si="7"/>
        <v>350000</v>
      </c>
      <c r="G23" s="130">
        <f t="shared" si="7"/>
        <v>0</v>
      </c>
      <c r="H23" s="130">
        <f t="shared" si="7"/>
        <v>0</v>
      </c>
      <c r="I23" s="130">
        <f t="shared" si="7"/>
        <v>0</v>
      </c>
      <c r="J23" s="130">
        <f t="shared" si="7"/>
        <v>0</v>
      </c>
      <c r="K23" s="130">
        <f t="shared" si="7"/>
        <v>0</v>
      </c>
      <c r="L23" s="130">
        <f t="shared" si="7"/>
        <v>0</v>
      </c>
    </row>
    <row r="24" spans="1:12" s="120" customFormat="1" ht="26.25">
      <c r="A24" s="137"/>
      <c r="B24" s="105" t="s">
        <v>131</v>
      </c>
      <c r="C24" s="107" t="s">
        <v>59</v>
      </c>
      <c r="D24" s="130">
        <f t="shared" si="1"/>
        <v>0</v>
      </c>
      <c r="E24" s="130">
        <f aca="true" t="shared" si="8" ref="E24:L24">E25+E26</f>
        <v>0</v>
      </c>
      <c r="F24" s="130"/>
      <c r="G24" s="130">
        <f t="shared" si="8"/>
        <v>0</v>
      </c>
      <c r="H24" s="130">
        <f t="shared" si="8"/>
        <v>0</v>
      </c>
      <c r="I24" s="130">
        <f t="shared" si="8"/>
        <v>0</v>
      </c>
      <c r="J24" s="130">
        <f t="shared" si="8"/>
        <v>0</v>
      </c>
      <c r="K24" s="130">
        <f t="shared" si="8"/>
        <v>0</v>
      </c>
      <c r="L24" s="130">
        <f t="shared" si="8"/>
        <v>0</v>
      </c>
    </row>
    <row r="25" spans="1:12" s="165" customFormat="1" ht="12.75">
      <c r="A25" s="161"/>
      <c r="B25" s="162" t="s">
        <v>132</v>
      </c>
      <c r="C25" s="107" t="s">
        <v>133</v>
      </c>
      <c r="D25" s="130">
        <f t="shared" si="1"/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</row>
    <row r="26" spans="1:12" s="165" customFormat="1" ht="12.75">
      <c r="A26" s="161"/>
      <c r="B26" s="162" t="s">
        <v>136</v>
      </c>
      <c r="C26" s="107" t="s">
        <v>60</v>
      </c>
      <c r="D26" s="130">
        <f t="shared" si="1"/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</row>
    <row r="27" spans="1:12" s="120" customFormat="1" ht="26.25">
      <c r="A27" s="137"/>
      <c r="B27" s="105" t="s">
        <v>142</v>
      </c>
      <c r="C27" s="106" t="s">
        <v>69</v>
      </c>
      <c r="D27" s="130">
        <f t="shared" si="1"/>
        <v>350000</v>
      </c>
      <c r="E27" s="130">
        <f>E28</f>
        <v>0</v>
      </c>
      <c r="F27" s="130">
        <v>350000</v>
      </c>
      <c r="G27" s="130">
        <f aca="true" t="shared" si="9" ref="G27:L27">G28</f>
        <v>0</v>
      </c>
      <c r="H27" s="130">
        <f t="shared" si="9"/>
        <v>0</v>
      </c>
      <c r="I27" s="130">
        <f t="shared" si="9"/>
        <v>0</v>
      </c>
      <c r="J27" s="130">
        <f t="shared" si="9"/>
        <v>0</v>
      </c>
      <c r="K27" s="130">
        <f t="shared" si="9"/>
        <v>0</v>
      </c>
      <c r="L27" s="130">
        <f t="shared" si="9"/>
        <v>0</v>
      </c>
    </row>
    <row r="28" spans="1:12" s="165" customFormat="1" ht="26.25">
      <c r="A28" s="161"/>
      <c r="B28" s="162" t="s">
        <v>143</v>
      </c>
      <c r="C28" s="109" t="s">
        <v>70</v>
      </c>
      <c r="D28" s="130">
        <f t="shared" si="1"/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</row>
    <row r="29" spans="1:12" s="118" customFormat="1" ht="39">
      <c r="A29" s="134"/>
      <c r="B29" s="135" t="s">
        <v>148</v>
      </c>
      <c r="C29" s="136" t="s">
        <v>149</v>
      </c>
      <c r="D29" s="130">
        <f t="shared" si="1"/>
        <v>7560000</v>
      </c>
      <c r="E29" s="130">
        <f>E30</f>
        <v>0</v>
      </c>
      <c r="F29" s="130">
        <f aca="true" t="shared" si="10" ref="F29:L29">F30</f>
        <v>0</v>
      </c>
      <c r="G29" s="130">
        <f t="shared" si="10"/>
        <v>0</v>
      </c>
      <c r="H29" s="130">
        <f t="shared" si="10"/>
        <v>7560000</v>
      </c>
      <c r="I29" s="130">
        <f t="shared" si="10"/>
        <v>0</v>
      </c>
      <c r="J29" s="130">
        <f t="shared" si="10"/>
        <v>0</v>
      </c>
      <c r="K29" s="130">
        <f t="shared" si="10"/>
        <v>0</v>
      </c>
      <c r="L29" s="130">
        <f t="shared" si="10"/>
        <v>0</v>
      </c>
    </row>
    <row r="30" spans="1:12" s="118" customFormat="1" ht="39">
      <c r="A30" s="134" t="s">
        <v>46</v>
      </c>
      <c r="B30" s="135" t="s">
        <v>150</v>
      </c>
      <c r="C30" s="136" t="s">
        <v>149</v>
      </c>
      <c r="D30" s="130">
        <f t="shared" si="1"/>
        <v>7560000</v>
      </c>
      <c r="E30" s="130">
        <f>SUM(E31)</f>
        <v>0</v>
      </c>
      <c r="F30" s="130">
        <f aca="true" t="shared" si="11" ref="F30:L30">SUM(F31)</f>
        <v>0</v>
      </c>
      <c r="G30" s="130">
        <f t="shared" si="11"/>
        <v>0</v>
      </c>
      <c r="H30" s="130">
        <f t="shared" si="11"/>
        <v>7560000</v>
      </c>
      <c r="I30" s="130">
        <f t="shared" si="11"/>
        <v>0</v>
      </c>
      <c r="J30" s="130">
        <f t="shared" si="11"/>
        <v>0</v>
      </c>
      <c r="K30" s="130">
        <f t="shared" si="11"/>
        <v>0</v>
      </c>
      <c r="L30" s="130">
        <f t="shared" si="11"/>
        <v>0</v>
      </c>
    </row>
    <row r="31" spans="1:12" s="139" customFormat="1" ht="12.75">
      <c r="A31" s="137"/>
      <c r="B31" s="105">
        <v>3</v>
      </c>
      <c r="C31" s="106" t="s">
        <v>43</v>
      </c>
      <c r="D31" s="130">
        <f t="shared" si="1"/>
        <v>7560000</v>
      </c>
      <c r="E31" s="130">
        <f aca="true" t="shared" si="12" ref="E31:L31">E32+E36+E41+E43</f>
        <v>0</v>
      </c>
      <c r="F31" s="130">
        <f t="shared" si="12"/>
        <v>0</v>
      </c>
      <c r="G31" s="130">
        <f t="shared" si="12"/>
        <v>0</v>
      </c>
      <c r="H31" s="130">
        <f t="shared" si="12"/>
        <v>7560000</v>
      </c>
      <c r="I31" s="130">
        <f t="shared" si="12"/>
        <v>0</v>
      </c>
      <c r="J31" s="130">
        <f t="shared" si="12"/>
        <v>0</v>
      </c>
      <c r="K31" s="130">
        <f t="shared" si="12"/>
        <v>0</v>
      </c>
      <c r="L31" s="130">
        <f t="shared" si="12"/>
        <v>0</v>
      </c>
    </row>
    <row r="32" spans="1:12" s="139" customFormat="1" ht="12.75">
      <c r="A32" s="137"/>
      <c r="B32" s="105" t="s">
        <v>91</v>
      </c>
      <c r="C32" s="107" t="s">
        <v>22</v>
      </c>
      <c r="D32" s="130">
        <f t="shared" si="1"/>
        <v>3203844</v>
      </c>
      <c r="E32" s="130">
        <f aca="true" t="shared" si="13" ref="E32:L32">E33+E34+E35</f>
        <v>0</v>
      </c>
      <c r="F32" s="130">
        <f t="shared" si="13"/>
        <v>0</v>
      </c>
      <c r="G32" s="130">
        <f t="shared" si="13"/>
        <v>0</v>
      </c>
      <c r="H32" s="130">
        <v>3203844</v>
      </c>
      <c r="I32" s="130">
        <f t="shared" si="13"/>
        <v>0</v>
      </c>
      <c r="J32" s="130">
        <f t="shared" si="13"/>
        <v>0</v>
      </c>
      <c r="K32" s="130">
        <f t="shared" si="13"/>
        <v>0</v>
      </c>
      <c r="L32" s="130">
        <f t="shared" si="13"/>
        <v>0</v>
      </c>
    </row>
    <row r="33" spans="1:12" s="164" customFormat="1" ht="12.75">
      <c r="A33" s="161"/>
      <c r="B33" s="162" t="s">
        <v>92</v>
      </c>
      <c r="C33" s="107" t="s">
        <v>23</v>
      </c>
      <c r="D33" s="130">
        <f t="shared" si="1"/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</row>
    <row r="34" spans="1:12" s="164" customFormat="1" ht="12.75">
      <c r="A34" s="161"/>
      <c r="B34" s="162" t="s">
        <v>96</v>
      </c>
      <c r="C34" s="107" t="s">
        <v>24</v>
      </c>
      <c r="D34" s="130">
        <f t="shared" si="1"/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</row>
    <row r="35" spans="1:12" s="164" customFormat="1" ht="12.75">
      <c r="A35" s="161"/>
      <c r="B35" s="162" t="s">
        <v>98</v>
      </c>
      <c r="C35" s="107" t="s">
        <v>25</v>
      </c>
      <c r="D35" s="130">
        <f t="shared" si="1"/>
        <v>0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</row>
    <row r="36" spans="1:12" s="139" customFormat="1" ht="12.75">
      <c r="A36" s="137"/>
      <c r="B36" s="105" t="s">
        <v>100</v>
      </c>
      <c r="C36" s="107" t="s">
        <v>26</v>
      </c>
      <c r="D36" s="130">
        <f t="shared" si="1"/>
        <v>4311156</v>
      </c>
      <c r="E36" s="130">
        <f aca="true" t="shared" si="14" ref="E36:L36">E37+E38+E39+E40</f>
        <v>0</v>
      </c>
      <c r="F36" s="130">
        <f t="shared" si="14"/>
        <v>0</v>
      </c>
      <c r="G36" s="130"/>
      <c r="H36" s="130">
        <v>4311156</v>
      </c>
      <c r="I36" s="130">
        <f t="shared" si="14"/>
        <v>0</v>
      </c>
      <c r="J36" s="130">
        <f t="shared" si="14"/>
        <v>0</v>
      </c>
      <c r="K36" s="130">
        <f t="shared" si="14"/>
        <v>0</v>
      </c>
      <c r="L36" s="130">
        <f t="shared" si="14"/>
        <v>0</v>
      </c>
    </row>
    <row r="37" spans="1:12" s="164" customFormat="1" ht="12.75">
      <c r="A37" s="161"/>
      <c r="B37" s="162" t="s">
        <v>101</v>
      </c>
      <c r="C37" s="107" t="s">
        <v>27</v>
      </c>
      <c r="D37" s="130">
        <f t="shared" si="1"/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</row>
    <row r="38" spans="1:12" s="164" customFormat="1" ht="12.75">
      <c r="A38" s="161"/>
      <c r="B38" s="162" t="s">
        <v>105</v>
      </c>
      <c r="C38" s="107" t="s">
        <v>28</v>
      </c>
      <c r="D38" s="130">
        <f t="shared" si="1"/>
        <v>0</v>
      </c>
      <c r="E38" s="163">
        <v>0</v>
      </c>
      <c r="F38" s="163">
        <v>0</v>
      </c>
      <c r="G38" s="163">
        <v>0</v>
      </c>
      <c r="H38" s="163">
        <v>0</v>
      </c>
      <c r="I38" s="163">
        <v>0</v>
      </c>
      <c r="J38" s="163">
        <v>0</v>
      </c>
      <c r="K38" s="163">
        <v>0</v>
      </c>
      <c r="L38" s="163">
        <v>0</v>
      </c>
    </row>
    <row r="39" spans="1:12" s="164" customFormat="1" ht="12.75">
      <c r="A39" s="161"/>
      <c r="B39" s="162" t="s">
        <v>112</v>
      </c>
      <c r="C39" s="107" t="s">
        <v>29</v>
      </c>
      <c r="D39" s="130">
        <f t="shared" si="1"/>
        <v>0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</row>
    <row r="40" spans="1:12" s="164" customFormat="1" ht="26.25">
      <c r="A40" s="161"/>
      <c r="B40" s="162" t="s">
        <v>121</v>
      </c>
      <c r="C40" s="107" t="s">
        <v>49</v>
      </c>
      <c r="D40" s="130">
        <f t="shared" si="1"/>
        <v>0</v>
      </c>
      <c r="E40" s="163">
        <v>0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3">
        <v>0</v>
      </c>
      <c r="L40" s="163">
        <v>0</v>
      </c>
    </row>
    <row r="41" spans="1:12" s="139" customFormat="1" ht="12.75">
      <c r="A41" s="137"/>
      <c r="B41" s="105" t="s">
        <v>125</v>
      </c>
      <c r="C41" s="107" t="s">
        <v>85</v>
      </c>
      <c r="D41" s="130">
        <f>SUM(E41:L41)</f>
        <v>25000</v>
      </c>
      <c r="E41" s="130">
        <f>E42</f>
        <v>0</v>
      </c>
      <c r="F41" s="130">
        <f aca="true" t="shared" si="15" ref="F41:L41">F42</f>
        <v>0</v>
      </c>
      <c r="G41" s="130">
        <f t="shared" si="15"/>
        <v>0</v>
      </c>
      <c r="H41" s="130">
        <v>25000</v>
      </c>
      <c r="I41" s="130">
        <f t="shared" si="15"/>
        <v>0</v>
      </c>
      <c r="J41" s="130">
        <f t="shared" si="15"/>
        <v>0</v>
      </c>
      <c r="K41" s="130">
        <f t="shared" si="15"/>
        <v>0</v>
      </c>
      <c r="L41" s="130">
        <f t="shared" si="15"/>
        <v>0</v>
      </c>
    </row>
    <row r="42" spans="1:12" s="164" customFormat="1" ht="12.75">
      <c r="A42" s="161"/>
      <c r="B42" s="162" t="s">
        <v>126</v>
      </c>
      <c r="C42" s="107" t="s">
        <v>86</v>
      </c>
      <c r="D42" s="130">
        <f>SUM(E42:L42)</f>
        <v>0</v>
      </c>
      <c r="E42" s="163">
        <v>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</row>
    <row r="43" spans="1:12" s="139" customFormat="1" ht="26.25">
      <c r="A43" s="137"/>
      <c r="B43" s="105" t="s">
        <v>128</v>
      </c>
      <c r="C43" s="107" t="s">
        <v>88</v>
      </c>
      <c r="D43" s="130">
        <f>SUM(E43:L43)</f>
        <v>20000</v>
      </c>
      <c r="E43" s="130">
        <f>SUM(E44)</f>
        <v>0</v>
      </c>
      <c r="F43" s="130">
        <f aca="true" t="shared" si="16" ref="F43:L43">SUM(F44)</f>
        <v>0</v>
      </c>
      <c r="G43" s="130">
        <f t="shared" si="16"/>
        <v>0</v>
      </c>
      <c r="H43" s="130">
        <v>20000</v>
      </c>
      <c r="I43" s="130">
        <f t="shared" si="16"/>
        <v>0</v>
      </c>
      <c r="J43" s="130">
        <f t="shared" si="16"/>
        <v>0</v>
      </c>
      <c r="K43" s="130">
        <f t="shared" si="16"/>
        <v>0</v>
      </c>
      <c r="L43" s="130">
        <f t="shared" si="16"/>
        <v>0</v>
      </c>
    </row>
    <row r="44" spans="1:12" s="164" customFormat="1" ht="26.25">
      <c r="A44" s="161"/>
      <c r="B44" s="162" t="s">
        <v>129</v>
      </c>
      <c r="C44" s="107" t="s">
        <v>89</v>
      </c>
      <c r="D44" s="130">
        <f>SUM(E44:L44)</f>
        <v>0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63">
        <v>0</v>
      </c>
    </row>
    <row r="45" spans="1:12" s="120" customFormat="1" ht="12.75">
      <c r="A45" s="141"/>
      <c r="B45" s="121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s="120" customFormat="1" ht="12.75">
      <c r="A46" s="141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1:12" s="120" customFormat="1" ht="12.75">
      <c r="A47" s="141"/>
      <c r="B47" s="208" t="s">
        <v>152</v>
      </c>
      <c r="C47" s="208"/>
      <c r="D47" s="116"/>
      <c r="E47" s="116"/>
      <c r="F47" s="116"/>
      <c r="G47" s="116"/>
      <c r="H47" s="209" t="s">
        <v>151</v>
      </c>
      <c r="I47" s="209"/>
      <c r="J47" s="209"/>
      <c r="K47" s="209"/>
      <c r="L47" s="116"/>
    </row>
    <row r="48" spans="8:11" ht="12">
      <c r="H48" s="145"/>
      <c r="I48" s="145"/>
      <c r="J48" s="145"/>
      <c r="K48" s="145"/>
    </row>
    <row r="49" spans="9:11" ht="12" customHeight="1">
      <c r="I49" s="145"/>
      <c r="J49" s="145"/>
      <c r="K49" s="145"/>
    </row>
    <row r="50" spans="8:11" ht="12">
      <c r="H50" s="143"/>
      <c r="I50" s="144"/>
      <c r="J50" s="143"/>
      <c r="K50" s="143"/>
    </row>
    <row r="51" spans="3:9" ht="12">
      <c r="C51" s="146"/>
      <c r="I51" s="146"/>
    </row>
    <row r="52" spans="2:11" ht="12">
      <c r="B52" s="208" t="s">
        <v>170</v>
      </c>
      <c r="C52" s="208"/>
      <c r="H52" s="208" t="s">
        <v>169</v>
      </c>
      <c r="I52" s="208"/>
      <c r="J52" s="208"/>
      <c r="K52" s="208"/>
    </row>
  </sheetData>
  <sheetProtection/>
  <mergeCells count="7">
    <mergeCell ref="B2:D4"/>
    <mergeCell ref="B5:C5"/>
    <mergeCell ref="B6:L6"/>
    <mergeCell ref="H47:K47"/>
    <mergeCell ref="H52:K52"/>
    <mergeCell ref="B47:C47"/>
    <mergeCell ref="B52:C52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2021-10-15T12:27:36Z</cp:lastPrinted>
  <dcterms:created xsi:type="dcterms:W3CDTF">2013-09-11T11:00:21Z</dcterms:created>
  <dcterms:modified xsi:type="dcterms:W3CDTF">2021-12-15T10:20:29Z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